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52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<sst xmlns="http://schemas.openxmlformats.org/spreadsheetml/2006/main" count="10" uniqueCount="10">
  <si>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Location: 08S  34W  01BAC  01</t>
  </si>
  <si>
    <t>KSU Northwest Research-Extension Center</t>
  </si>
  <si>
    <t>USGS Observation Well</t>
  </si>
  <si>
    <t xml:space="preserve">Date </t>
  </si>
  <si>
    <t>Serial Date</t>
  </si>
  <si>
    <t>Depth to water, ft</t>
  </si>
  <si>
    <t>Monthly change, ft)</t>
  </si>
  <si>
    <t>Positive values in these columns mean greater depths</t>
  </si>
  <si>
    <t>Change since 9/21/84, ft</t>
  </si>
  <si>
    <t>YearFraction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</si>
</sst>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"/>
    <numFmt numFmtId="167" formatCode="0.000"/>
    <numFmt numFmtId="168" formatCode="0.0000"/>
    <numFmt numFmtId="169" formatCode="0.00000"/>
    <numFmt numFmtId="170" formatCode="mmm\-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168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0"/>
  <sheetViews>
    <sheetView tabSelected="1" zoomScalePageLayoutView="0" workbookViewId="0" topLeftCell="A1">
      <pane ySplit="1605" topLeftCell="A261" activePane="bottomLeft" state="split"/>
      <selection pane="topLeft" activeCell="A1" sqref="A1"/>
      <selection pane="bottomLeft" activeCell="F276" sqref="F276"/>
    </sheetView>
  </sheetViews>
  <sheetFormatPr defaultColWidth="9.140625" defaultRowHeight="12.75"/>
  <cols>
    <col min="1" max="1" width="11.28125" style="0" customWidth="1"/>
    <col min="2" max="2" width="11.57421875" style="0" customWidth="1"/>
    <col min="3" max="3" width="13.140625" style="0" customWidth="1"/>
    <col min="4" max="4" width="18.140625" style="0" customWidth="1"/>
    <col min="5" max="5" width="19.140625" style="0" customWidth="1"/>
    <col min="6" max="6" width="25.140625" style="0" customWidth="1"/>
  </cols>
  <sheetData>
    <row r="1" spans="1:6" ht="26.25">
      <c r="A1" s="6" t="s">
        <v>2</v>
      </c>
      <c r="B1" s="7"/>
      <c r="C1" s="7"/>
      <c r="D1" s="7"/>
      <c r="E1" s="7"/>
      <c r="F1" s="7"/>
    </row>
    <row r="2" spans="1:6" ht="15.75">
      <c r="A2" s="8" t="s">
        <v>1</v>
      </c>
      <c r="B2" s="7"/>
      <c r="C2" s="7"/>
      <c r="D2" s="7"/>
      <c r="E2" s="7"/>
      <c r="F2" s="7"/>
    </row>
    <row r="3" spans="1:6" ht="12.75">
      <c r="A3" s="7" t="s">
        <v>0</v>
      </c>
      <c r="B3" s="7"/>
      <c r="C3" s="7"/>
      <c r="D3" s="7"/>
      <c r="E3" s="10" t="s">
        <v>7</v>
      </c>
      <c r="F3" s="7"/>
    </row>
    <row r="4" spans="1:6" ht="12.75">
      <c r="A4" s="9" t="s">
        <v>3</v>
      </c>
      <c r="B4" s="9" t="s">
        <v>4</v>
      </c>
      <c r="C4" s="9" t="s">
        <v>9</v>
      </c>
      <c r="D4" s="9" t="s">
        <v>5</v>
      </c>
      <c r="E4" s="9" t="s">
        <v>6</v>
      </c>
      <c r="F4" s="9" t="s">
        <v>8</v>
      </c>
    </row>
    <row r="5" spans="1:4" ht="12.75">
      <c r="A5" s="5">
        <v>30946</v>
      </c>
      <c r="B5" s="3">
        <f>A5</f>
        <v>30946</v>
      </c>
      <c r="C5" s="11">
        <f>1984+(264/365)</f>
        <v>1984.7232876712328</v>
      </c>
      <c r="D5" s="4">
        <v>128.8</v>
      </c>
    </row>
    <row r="6" spans="1:6" ht="12.75">
      <c r="A6" s="5">
        <v>30978</v>
      </c>
      <c r="B6" s="3">
        <f>A6</f>
        <v>30978</v>
      </c>
      <c r="C6" s="11">
        <f>C5+((B6-B5)/365)</f>
        <v>1984.8109589041096</v>
      </c>
      <c r="D6" s="2">
        <v>128.38</v>
      </c>
      <c r="E6" s="1">
        <f>D6-D5</f>
        <v>-0.4200000000000159</v>
      </c>
      <c r="F6" s="1">
        <f>D6-$D$5</f>
        <v>-0.4200000000000159</v>
      </c>
    </row>
    <row r="7" spans="1:6" ht="12.75">
      <c r="A7" s="5">
        <v>31013</v>
      </c>
      <c r="B7" s="3">
        <f aca="true" t="shared" si="0" ref="B7:B68">A7</f>
        <v>31013</v>
      </c>
      <c r="C7" s="11">
        <f aca="true" t="shared" si="1" ref="C7:C70">C6+((B7-B6)/365)</f>
        <v>1984.9068493150685</v>
      </c>
      <c r="D7" s="4">
        <v>128.1</v>
      </c>
      <c r="E7" s="1">
        <f aca="true" t="shared" si="2" ref="E7:E68">D7-D6</f>
        <v>-0.28000000000000114</v>
      </c>
      <c r="F7" s="1">
        <f aca="true" t="shared" si="3" ref="F7:F68">D7-$D$5</f>
        <v>-0.700000000000017</v>
      </c>
    </row>
    <row r="8" spans="1:6" ht="12.75">
      <c r="A8" s="5">
        <v>31036</v>
      </c>
      <c r="B8" s="3">
        <f t="shared" si="0"/>
        <v>31036</v>
      </c>
      <c r="C8" s="11">
        <f t="shared" si="1"/>
        <v>1984.9698630136986</v>
      </c>
      <c r="D8" s="2">
        <v>127.63</v>
      </c>
      <c r="E8" s="1">
        <f t="shared" si="2"/>
        <v>-0.46999999999999886</v>
      </c>
      <c r="F8" s="1">
        <f t="shared" si="3"/>
        <v>-1.170000000000016</v>
      </c>
    </row>
    <row r="9" spans="1:6" ht="12.75">
      <c r="A9" s="5">
        <v>31069</v>
      </c>
      <c r="B9" s="3">
        <f t="shared" si="0"/>
        <v>31069</v>
      </c>
      <c r="C9" s="11">
        <f>1985+(22/365)</f>
        <v>1985.0602739726028</v>
      </c>
      <c r="D9" s="2">
        <v>127.46</v>
      </c>
      <c r="E9" s="1">
        <f t="shared" si="2"/>
        <v>-0.1700000000000017</v>
      </c>
      <c r="F9" s="1">
        <f t="shared" si="3"/>
        <v>-1.3400000000000176</v>
      </c>
    </row>
    <row r="10" spans="1:6" ht="12.75">
      <c r="A10" s="5">
        <v>31098</v>
      </c>
      <c r="B10" s="3">
        <f t="shared" si="0"/>
        <v>31098</v>
      </c>
      <c r="C10" s="11">
        <f t="shared" si="1"/>
        <v>1985.1397260273973</v>
      </c>
      <c r="D10" s="2">
        <v>127.19</v>
      </c>
      <c r="E10" s="1">
        <f t="shared" si="2"/>
        <v>-0.269999999999996</v>
      </c>
      <c r="F10" s="1">
        <f t="shared" si="3"/>
        <v>-1.6100000000000136</v>
      </c>
    </row>
    <row r="11" spans="1:6" ht="12.75">
      <c r="A11" s="5">
        <v>31127</v>
      </c>
      <c r="B11" s="3">
        <f t="shared" si="0"/>
        <v>31127</v>
      </c>
      <c r="C11" s="11">
        <f t="shared" si="1"/>
        <v>1985.2191780821918</v>
      </c>
      <c r="D11" s="2">
        <v>127.19</v>
      </c>
      <c r="E11" s="1">
        <f t="shared" si="2"/>
        <v>0</v>
      </c>
      <c r="F11" s="1">
        <f t="shared" si="3"/>
        <v>-1.6100000000000136</v>
      </c>
    </row>
    <row r="12" spans="1:6" ht="12.75">
      <c r="A12" s="5">
        <v>31159</v>
      </c>
      <c r="B12" s="3">
        <f t="shared" si="0"/>
        <v>31159</v>
      </c>
      <c r="C12" s="11">
        <f t="shared" si="1"/>
        <v>1985.3068493150686</v>
      </c>
      <c r="D12" s="2">
        <v>127.09</v>
      </c>
      <c r="E12" s="1">
        <f t="shared" si="2"/>
        <v>-0.09999999999999432</v>
      </c>
      <c r="F12" s="1">
        <f t="shared" si="3"/>
        <v>-1.710000000000008</v>
      </c>
    </row>
    <row r="13" spans="1:6" ht="12.75">
      <c r="A13" s="5">
        <v>31188</v>
      </c>
      <c r="B13" s="3">
        <f t="shared" si="0"/>
        <v>31188</v>
      </c>
      <c r="C13" s="11">
        <f t="shared" si="1"/>
        <v>1985.386301369863</v>
      </c>
      <c r="D13" s="2">
        <v>127.18</v>
      </c>
      <c r="E13" s="1">
        <f t="shared" si="2"/>
        <v>0.09000000000000341</v>
      </c>
      <c r="F13" s="1">
        <f t="shared" si="3"/>
        <v>-1.6200000000000045</v>
      </c>
    </row>
    <row r="14" spans="1:6" ht="12.75">
      <c r="A14" s="5">
        <v>31224</v>
      </c>
      <c r="B14" s="3">
        <f t="shared" si="0"/>
        <v>31224</v>
      </c>
      <c r="C14" s="11">
        <f t="shared" si="1"/>
        <v>1985.4849315068493</v>
      </c>
      <c r="D14" s="2">
        <v>128.63</v>
      </c>
      <c r="E14" s="1">
        <f t="shared" si="2"/>
        <v>1.4499999999999886</v>
      </c>
      <c r="F14" s="1">
        <f t="shared" si="3"/>
        <v>-0.17000000000001592</v>
      </c>
    </row>
    <row r="15" spans="1:6" ht="12.75">
      <c r="A15" s="5">
        <v>31243</v>
      </c>
      <c r="B15" s="3">
        <f t="shared" si="0"/>
        <v>31243</v>
      </c>
      <c r="C15" s="11">
        <f t="shared" si="1"/>
        <v>1985.5369863013698</v>
      </c>
      <c r="D15" s="2">
        <v>129.67</v>
      </c>
      <c r="E15" s="1">
        <f t="shared" si="2"/>
        <v>1.039999999999992</v>
      </c>
      <c r="F15" s="1">
        <f t="shared" si="3"/>
        <v>0.8699999999999761</v>
      </c>
    </row>
    <row r="16" spans="1:6" ht="12.75">
      <c r="A16" s="5">
        <v>31274</v>
      </c>
      <c r="B16" s="3">
        <f t="shared" si="0"/>
        <v>31274</v>
      </c>
      <c r="C16" s="11">
        <f t="shared" si="1"/>
        <v>1985.621917808219</v>
      </c>
      <c r="D16" s="2">
        <v>128.59</v>
      </c>
      <c r="E16" s="1">
        <f t="shared" si="2"/>
        <v>-1.079999999999984</v>
      </c>
      <c r="F16" s="1">
        <f t="shared" si="3"/>
        <v>-0.21000000000000796</v>
      </c>
    </row>
    <row r="17" spans="1:6" ht="12.75">
      <c r="A17" s="5">
        <v>31299</v>
      </c>
      <c r="B17" s="3">
        <f t="shared" si="0"/>
        <v>31299</v>
      </c>
      <c r="C17" s="11">
        <f t="shared" si="1"/>
        <v>1985.6904109589038</v>
      </c>
      <c r="D17" s="2">
        <v>129.15</v>
      </c>
      <c r="E17" s="1">
        <f t="shared" si="2"/>
        <v>0.5600000000000023</v>
      </c>
      <c r="F17" s="1">
        <f t="shared" si="3"/>
        <v>0.3499999999999943</v>
      </c>
    </row>
    <row r="18" spans="1:6" ht="12.75">
      <c r="A18" s="5">
        <v>31341</v>
      </c>
      <c r="B18" s="3">
        <f t="shared" si="0"/>
        <v>31341</v>
      </c>
      <c r="C18" s="11">
        <f t="shared" si="1"/>
        <v>1985.8054794520544</v>
      </c>
      <c r="D18" s="2">
        <v>128.05</v>
      </c>
      <c r="E18" s="1">
        <f t="shared" si="2"/>
        <v>-1.0999999999999943</v>
      </c>
      <c r="F18" s="1">
        <f t="shared" si="3"/>
        <v>-0.75</v>
      </c>
    </row>
    <row r="19" spans="1:6" ht="12.75">
      <c r="A19" s="5">
        <v>31371</v>
      </c>
      <c r="B19" s="3">
        <f t="shared" si="0"/>
        <v>31371</v>
      </c>
      <c r="C19" s="11">
        <f t="shared" si="1"/>
        <v>1985.8876712328763</v>
      </c>
      <c r="D19" s="2">
        <v>128.01</v>
      </c>
      <c r="E19" s="1">
        <f t="shared" si="2"/>
        <v>-0.040000000000020464</v>
      </c>
      <c r="F19" s="1">
        <f t="shared" si="3"/>
        <v>-0.7900000000000205</v>
      </c>
    </row>
    <row r="20" spans="1:6" ht="12.75">
      <c r="A20" s="5">
        <v>31401</v>
      </c>
      <c r="B20" s="3">
        <f t="shared" si="0"/>
        <v>31401</v>
      </c>
      <c r="C20" s="11">
        <f t="shared" si="1"/>
        <v>1985.9698630136982</v>
      </c>
      <c r="D20" s="2">
        <v>127.72</v>
      </c>
      <c r="E20" s="1">
        <f t="shared" si="2"/>
        <v>-0.28999999999999204</v>
      </c>
      <c r="F20" s="1">
        <f t="shared" si="3"/>
        <v>-1.0800000000000125</v>
      </c>
    </row>
    <row r="21" spans="1:6" ht="12.75">
      <c r="A21" s="5">
        <v>31433</v>
      </c>
      <c r="B21" s="3">
        <f t="shared" si="0"/>
        <v>31433</v>
      </c>
      <c r="C21" s="11">
        <f>1986+(21/365)</f>
        <v>1986.0575342465754</v>
      </c>
      <c r="D21" s="2">
        <v>127.91</v>
      </c>
      <c r="E21" s="1">
        <f t="shared" si="2"/>
        <v>0.18999999999999773</v>
      </c>
      <c r="F21" s="1">
        <f t="shared" si="3"/>
        <v>-0.8900000000000148</v>
      </c>
    </row>
    <row r="22" spans="1:6" ht="12.75">
      <c r="A22" s="5">
        <v>31464</v>
      </c>
      <c r="B22" s="3">
        <f t="shared" si="0"/>
        <v>31464</v>
      </c>
      <c r="C22" s="11">
        <f t="shared" si="1"/>
        <v>1986.1424657534246</v>
      </c>
      <c r="D22" s="2">
        <v>127.63</v>
      </c>
      <c r="E22" s="1">
        <f t="shared" si="2"/>
        <v>-0.28000000000000114</v>
      </c>
      <c r="F22" s="1">
        <f t="shared" si="3"/>
        <v>-1.170000000000016</v>
      </c>
    </row>
    <row r="23" spans="1:6" ht="12.75">
      <c r="A23" s="5">
        <v>31495</v>
      </c>
      <c r="B23" s="3">
        <f t="shared" si="0"/>
        <v>31495</v>
      </c>
      <c r="C23" s="11">
        <f t="shared" si="1"/>
        <v>1986.2273972602738</v>
      </c>
      <c r="D23" s="2">
        <v>127.49</v>
      </c>
      <c r="E23" s="1">
        <f t="shared" si="2"/>
        <v>-0.14000000000000057</v>
      </c>
      <c r="F23" s="1">
        <f t="shared" si="3"/>
        <v>-1.3100000000000165</v>
      </c>
    </row>
    <row r="24" spans="1:6" ht="12.75">
      <c r="A24" s="5">
        <v>31524</v>
      </c>
      <c r="B24" s="3">
        <f t="shared" si="0"/>
        <v>31524</v>
      </c>
      <c r="C24" s="11">
        <f t="shared" si="1"/>
        <v>1986.3068493150683</v>
      </c>
      <c r="D24" s="2">
        <v>127.81</v>
      </c>
      <c r="E24" s="1">
        <f t="shared" si="2"/>
        <v>0.3200000000000074</v>
      </c>
      <c r="F24" s="1">
        <f t="shared" si="3"/>
        <v>-0.9900000000000091</v>
      </c>
    </row>
    <row r="25" spans="1:6" ht="12.75">
      <c r="A25" s="5">
        <v>31555</v>
      </c>
      <c r="B25" s="3">
        <f t="shared" si="0"/>
        <v>31555</v>
      </c>
      <c r="C25" s="11">
        <f t="shared" si="1"/>
        <v>1986.3917808219176</v>
      </c>
      <c r="D25" s="2">
        <v>128.43</v>
      </c>
      <c r="E25" s="1">
        <f t="shared" si="2"/>
        <v>0.6200000000000045</v>
      </c>
      <c r="F25" s="1">
        <f t="shared" si="3"/>
        <v>-0.37000000000000455</v>
      </c>
    </row>
    <row r="26" spans="1:6" ht="12.75">
      <c r="A26" s="5">
        <v>31583</v>
      </c>
      <c r="B26" s="3">
        <f t="shared" si="0"/>
        <v>31583</v>
      </c>
      <c r="C26" s="11">
        <f t="shared" si="1"/>
        <v>1986.4684931506847</v>
      </c>
      <c r="D26" s="2">
        <v>128.15</v>
      </c>
      <c r="E26" s="1">
        <f t="shared" si="2"/>
        <v>-0.28000000000000114</v>
      </c>
      <c r="F26" s="1">
        <f t="shared" si="3"/>
        <v>-0.6500000000000057</v>
      </c>
    </row>
    <row r="27" spans="1:6" ht="12.75">
      <c r="A27" s="5">
        <v>31614</v>
      </c>
      <c r="B27" s="3">
        <f t="shared" si="0"/>
        <v>31614</v>
      </c>
      <c r="C27" s="11">
        <f t="shared" si="1"/>
        <v>1986.553424657534</v>
      </c>
      <c r="D27" s="2">
        <v>129.96</v>
      </c>
      <c r="E27" s="1">
        <f t="shared" si="2"/>
        <v>1.8100000000000023</v>
      </c>
      <c r="F27" s="1">
        <f t="shared" si="3"/>
        <v>1.1599999999999966</v>
      </c>
    </row>
    <row r="28" spans="1:6" ht="12.75">
      <c r="A28" s="5">
        <v>31644</v>
      </c>
      <c r="B28" s="3">
        <f t="shared" si="0"/>
        <v>31644</v>
      </c>
      <c r="C28" s="11">
        <f t="shared" si="1"/>
        <v>1986.6356164383558</v>
      </c>
      <c r="D28" s="2">
        <v>130.45</v>
      </c>
      <c r="E28" s="1">
        <f t="shared" si="2"/>
        <v>0.4899999999999807</v>
      </c>
      <c r="F28" s="1">
        <f t="shared" si="3"/>
        <v>1.6499999999999773</v>
      </c>
    </row>
    <row r="29" spans="1:6" ht="12.75">
      <c r="A29" s="5">
        <v>31678</v>
      </c>
      <c r="B29" s="3">
        <f t="shared" si="0"/>
        <v>31678</v>
      </c>
      <c r="C29" s="11">
        <f t="shared" si="1"/>
        <v>1986.7287671232873</v>
      </c>
      <c r="D29" s="2">
        <v>130.09</v>
      </c>
      <c r="E29" s="1">
        <f t="shared" si="2"/>
        <v>-0.3599999999999852</v>
      </c>
      <c r="F29" s="1">
        <f t="shared" si="3"/>
        <v>1.289999999999992</v>
      </c>
    </row>
    <row r="30" spans="1:6" ht="12.75">
      <c r="A30" s="5">
        <v>31706</v>
      </c>
      <c r="B30" s="3">
        <f t="shared" si="0"/>
        <v>31706</v>
      </c>
      <c r="C30" s="11">
        <f t="shared" si="1"/>
        <v>1986.8054794520544</v>
      </c>
      <c r="D30" s="2">
        <v>129.79</v>
      </c>
      <c r="E30" s="1">
        <f t="shared" si="2"/>
        <v>-0.30000000000001137</v>
      </c>
      <c r="F30" s="1">
        <f t="shared" si="3"/>
        <v>0.9899999999999807</v>
      </c>
    </row>
    <row r="31" spans="1:6" ht="12.75">
      <c r="A31" s="5">
        <v>31736</v>
      </c>
      <c r="B31" s="3">
        <f t="shared" si="0"/>
        <v>31736</v>
      </c>
      <c r="C31" s="11">
        <f t="shared" si="1"/>
        <v>1986.8876712328763</v>
      </c>
      <c r="D31" s="2">
        <v>129.46</v>
      </c>
      <c r="E31" s="1">
        <f t="shared" si="2"/>
        <v>-0.3299999999999841</v>
      </c>
      <c r="F31" s="1">
        <f t="shared" si="3"/>
        <v>0.6599999999999966</v>
      </c>
    </row>
    <row r="32" spans="1:6" ht="12.75">
      <c r="A32" s="5">
        <v>31775</v>
      </c>
      <c r="B32" s="3">
        <f t="shared" si="0"/>
        <v>31775</v>
      </c>
      <c r="C32" s="11">
        <f t="shared" si="1"/>
        <v>1986.9945205479448</v>
      </c>
      <c r="D32" s="2">
        <v>129.25</v>
      </c>
      <c r="E32" s="1">
        <f t="shared" si="2"/>
        <v>-0.21000000000000796</v>
      </c>
      <c r="F32" s="1">
        <f t="shared" si="3"/>
        <v>0.44999999999998863</v>
      </c>
    </row>
    <row r="33" spans="1:6" ht="12.75">
      <c r="A33" s="5">
        <v>31799</v>
      </c>
      <c r="B33" s="3">
        <f t="shared" si="0"/>
        <v>31799</v>
      </c>
      <c r="C33" s="11">
        <f>1987+(22/365)</f>
        <v>1987.0602739726028</v>
      </c>
      <c r="D33" s="4">
        <v>129</v>
      </c>
      <c r="E33" s="1">
        <f t="shared" si="2"/>
        <v>-0.25</v>
      </c>
      <c r="F33" s="1">
        <f t="shared" si="3"/>
        <v>0.19999999999998863</v>
      </c>
    </row>
    <row r="34" spans="1:6" ht="12.75">
      <c r="A34" s="5">
        <v>31831</v>
      </c>
      <c r="B34" s="3">
        <f t="shared" si="0"/>
        <v>31831</v>
      </c>
      <c r="C34" s="11">
        <f t="shared" si="1"/>
        <v>1987.1479452054796</v>
      </c>
      <c r="D34" s="4">
        <v>128.9</v>
      </c>
      <c r="E34" s="1">
        <f t="shared" si="2"/>
        <v>-0.09999999999999432</v>
      </c>
      <c r="F34" s="1">
        <f t="shared" si="3"/>
        <v>0.09999999999999432</v>
      </c>
    </row>
    <row r="35" spans="1:6" ht="12.75">
      <c r="A35" s="5">
        <v>31887</v>
      </c>
      <c r="B35" s="3">
        <f t="shared" si="0"/>
        <v>31887</v>
      </c>
      <c r="C35" s="11">
        <f t="shared" si="1"/>
        <v>1987.3013698630139</v>
      </c>
      <c r="D35" s="2">
        <v>128.95</v>
      </c>
      <c r="E35" s="1">
        <f t="shared" si="2"/>
        <v>0.04999999999998295</v>
      </c>
      <c r="F35" s="1">
        <f t="shared" si="3"/>
        <v>0.14999999999997726</v>
      </c>
    </row>
    <row r="36" spans="1:6" ht="12.75">
      <c r="A36" s="5">
        <v>31917</v>
      </c>
      <c r="B36" s="3">
        <f t="shared" si="0"/>
        <v>31917</v>
      </c>
      <c r="C36" s="11">
        <f t="shared" si="1"/>
        <v>1987.3835616438357</v>
      </c>
      <c r="D36" s="2">
        <v>128.94</v>
      </c>
      <c r="E36" s="1">
        <f t="shared" si="2"/>
        <v>-0.009999999999990905</v>
      </c>
      <c r="F36" s="1">
        <f t="shared" si="3"/>
        <v>0.13999999999998636</v>
      </c>
    </row>
    <row r="37" spans="1:6" ht="12.75">
      <c r="A37" s="5">
        <v>31947</v>
      </c>
      <c r="B37" s="3">
        <f t="shared" si="0"/>
        <v>31947</v>
      </c>
      <c r="C37" s="11">
        <f t="shared" si="1"/>
        <v>1987.4657534246576</v>
      </c>
      <c r="D37" s="2">
        <v>129.67</v>
      </c>
      <c r="E37" s="1">
        <f t="shared" si="2"/>
        <v>0.7299999999999898</v>
      </c>
      <c r="F37" s="1">
        <f t="shared" si="3"/>
        <v>0.8699999999999761</v>
      </c>
    </row>
    <row r="38" spans="1:6" ht="12.75">
      <c r="A38" s="5">
        <v>31978</v>
      </c>
      <c r="B38" s="3">
        <f t="shared" si="0"/>
        <v>31978</v>
      </c>
      <c r="C38" s="11">
        <f t="shared" si="1"/>
        <v>1987.5506849315068</v>
      </c>
      <c r="D38" s="2">
        <v>129.45</v>
      </c>
      <c r="E38" s="1">
        <f t="shared" si="2"/>
        <v>-0.21999999999999886</v>
      </c>
      <c r="F38" s="1">
        <f t="shared" si="3"/>
        <v>0.6499999999999773</v>
      </c>
    </row>
    <row r="39" spans="1:6" ht="12.75">
      <c r="A39" s="5">
        <v>32013</v>
      </c>
      <c r="B39" s="3">
        <f t="shared" si="0"/>
        <v>32013</v>
      </c>
      <c r="C39" s="11">
        <f t="shared" si="1"/>
        <v>1987.6465753424657</v>
      </c>
      <c r="D39" s="2">
        <v>130.52</v>
      </c>
      <c r="E39" s="1">
        <f t="shared" si="2"/>
        <v>1.0700000000000216</v>
      </c>
      <c r="F39" s="1">
        <f t="shared" si="3"/>
        <v>1.7199999999999989</v>
      </c>
    </row>
    <row r="40" spans="1:6" ht="12.75">
      <c r="A40" s="5">
        <v>32041</v>
      </c>
      <c r="B40" s="3">
        <f t="shared" si="0"/>
        <v>32041</v>
      </c>
      <c r="C40" s="11">
        <f t="shared" si="1"/>
        <v>1987.7232876712328</v>
      </c>
      <c r="D40" s="2">
        <v>130.37</v>
      </c>
      <c r="E40" s="1">
        <f t="shared" si="2"/>
        <v>-0.15000000000000568</v>
      </c>
      <c r="F40" s="1">
        <f t="shared" si="3"/>
        <v>1.5699999999999932</v>
      </c>
    </row>
    <row r="41" spans="1:6" ht="12.75">
      <c r="A41" s="5">
        <v>32073</v>
      </c>
      <c r="B41" s="3">
        <f t="shared" si="0"/>
        <v>32073</v>
      </c>
      <c r="C41" s="11">
        <f t="shared" si="1"/>
        <v>1987.8109589041096</v>
      </c>
      <c r="D41" s="2">
        <v>130.03</v>
      </c>
      <c r="E41" s="1">
        <f t="shared" si="2"/>
        <v>-0.3400000000000034</v>
      </c>
      <c r="F41" s="1">
        <f t="shared" si="3"/>
        <v>1.2299999999999898</v>
      </c>
    </row>
    <row r="42" spans="1:6" ht="12.75">
      <c r="A42" s="5">
        <v>32101</v>
      </c>
      <c r="B42" s="3">
        <f t="shared" si="0"/>
        <v>32101</v>
      </c>
      <c r="C42" s="11">
        <f t="shared" si="1"/>
        <v>1987.8876712328768</v>
      </c>
      <c r="D42" s="2">
        <v>129.94</v>
      </c>
      <c r="E42" s="1">
        <f t="shared" si="2"/>
        <v>-0.09000000000000341</v>
      </c>
      <c r="F42" s="1">
        <f t="shared" si="3"/>
        <v>1.1399999999999864</v>
      </c>
    </row>
    <row r="43" spans="1:6" ht="12.75">
      <c r="A43" s="5">
        <v>32133</v>
      </c>
      <c r="B43" s="3">
        <f t="shared" si="0"/>
        <v>32133</v>
      </c>
      <c r="C43" s="11">
        <f t="shared" si="1"/>
        <v>1987.9753424657536</v>
      </c>
      <c r="D43" s="2">
        <v>129.64</v>
      </c>
      <c r="E43" s="1">
        <f t="shared" si="2"/>
        <v>-0.30000000000001137</v>
      </c>
      <c r="F43" s="1">
        <f t="shared" si="3"/>
        <v>0.839999999999975</v>
      </c>
    </row>
    <row r="44" spans="1:6" ht="12.75">
      <c r="A44" s="5">
        <v>32163</v>
      </c>
      <c r="B44" s="3">
        <f t="shared" si="0"/>
        <v>32163</v>
      </c>
      <c r="C44" s="11">
        <f>1988+(21/365)</f>
        <v>1988.0575342465754</v>
      </c>
      <c r="D44" s="2">
        <v>129.54</v>
      </c>
      <c r="E44" s="1">
        <f t="shared" si="2"/>
        <v>-0.09999999999999432</v>
      </c>
      <c r="F44" s="1">
        <f t="shared" si="3"/>
        <v>0.7399999999999807</v>
      </c>
    </row>
    <row r="45" spans="1:6" ht="12.75">
      <c r="A45" s="5">
        <v>32192</v>
      </c>
      <c r="B45" s="3">
        <f t="shared" si="0"/>
        <v>32192</v>
      </c>
      <c r="C45" s="11">
        <f t="shared" si="1"/>
        <v>1988.13698630137</v>
      </c>
      <c r="D45" s="2">
        <v>129.11</v>
      </c>
      <c r="E45" s="1">
        <f t="shared" si="2"/>
        <v>-0.4299999999999784</v>
      </c>
      <c r="F45" s="1">
        <f t="shared" si="3"/>
        <v>0.3100000000000023</v>
      </c>
    </row>
    <row r="46" spans="1:6" ht="12.75">
      <c r="A46" s="5">
        <v>32223</v>
      </c>
      <c r="B46" s="3">
        <f t="shared" si="0"/>
        <v>32223</v>
      </c>
      <c r="C46" s="11">
        <f t="shared" si="1"/>
        <v>1988.2219178082191</v>
      </c>
      <c r="D46" s="2">
        <v>129.02</v>
      </c>
      <c r="E46" s="1">
        <f t="shared" si="2"/>
        <v>-0.09000000000000341</v>
      </c>
      <c r="F46" s="1">
        <f t="shared" si="3"/>
        <v>0.21999999999999886</v>
      </c>
    </row>
    <row r="47" spans="1:6" ht="12.75">
      <c r="A47" s="5">
        <v>32253</v>
      </c>
      <c r="B47" s="3">
        <f t="shared" si="0"/>
        <v>32253</v>
      </c>
      <c r="C47" s="11">
        <f t="shared" si="1"/>
        <v>1988.304109589041</v>
      </c>
      <c r="D47" s="2">
        <v>129.67</v>
      </c>
      <c r="E47" s="1">
        <f t="shared" si="2"/>
        <v>0.6499999999999773</v>
      </c>
      <c r="F47" s="1">
        <f t="shared" si="3"/>
        <v>0.8699999999999761</v>
      </c>
    </row>
    <row r="48" spans="1:6" ht="12.75">
      <c r="A48" s="5">
        <v>32288</v>
      </c>
      <c r="B48" s="3">
        <f t="shared" si="0"/>
        <v>32288</v>
      </c>
      <c r="C48" s="11">
        <f t="shared" si="1"/>
        <v>1988.3999999999999</v>
      </c>
      <c r="D48" s="4">
        <v>129.7</v>
      </c>
      <c r="E48" s="1">
        <f t="shared" si="2"/>
        <v>0.030000000000001137</v>
      </c>
      <c r="F48" s="1">
        <f t="shared" si="3"/>
        <v>0.8999999999999773</v>
      </c>
    </row>
    <row r="49" spans="1:6" ht="12.75">
      <c r="A49" s="5">
        <v>32315</v>
      </c>
      <c r="B49" s="3">
        <f t="shared" si="0"/>
        <v>32315</v>
      </c>
      <c r="C49" s="11">
        <f t="shared" si="1"/>
        <v>1988.4739726027397</v>
      </c>
      <c r="D49" s="2">
        <v>130.38</v>
      </c>
      <c r="E49" s="1">
        <f t="shared" si="2"/>
        <v>0.6800000000000068</v>
      </c>
      <c r="F49" s="1">
        <f t="shared" si="3"/>
        <v>1.579999999999984</v>
      </c>
    </row>
    <row r="50" spans="1:6" ht="12.75">
      <c r="A50" s="5">
        <v>32344</v>
      </c>
      <c r="B50" s="3">
        <f t="shared" si="0"/>
        <v>32344</v>
      </c>
      <c r="C50" s="11">
        <f t="shared" si="1"/>
        <v>1988.5534246575342</v>
      </c>
      <c r="D50" s="2">
        <v>131.44</v>
      </c>
      <c r="E50" s="1">
        <f t="shared" si="2"/>
        <v>1.0600000000000023</v>
      </c>
      <c r="F50" s="1">
        <f t="shared" si="3"/>
        <v>2.6399999999999864</v>
      </c>
    </row>
    <row r="51" spans="1:6" ht="12.75">
      <c r="A51" s="5">
        <v>32374</v>
      </c>
      <c r="B51" s="3">
        <f t="shared" si="0"/>
        <v>32374</v>
      </c>
      <c r="C51" s="11">
        <f t="shared" si="1"/>
        <v>1988.635616438356</v>
      </c>
      <c r="D51" s="2">
        <v>131.58</v>
      </c>
      <c r="E51" s="1">
        <f t="shared" si="2"/>
        <v>0.14000000000001478</v>
      </c>
      <c r="F51" s="1">
        <f t="shared" si="3"/>
        <v>2.780000000000001</v>
      </c>
    </row>
    <row r="52" spans="1:6" ht="12.75">
      <c r="A52" s="5">
        <v>32406</v>
      </c>
      <c r="B52" s="3">
        <f t="shared" si="0"/>
        <v>32406</v>
      </c>
      <c r="C52" s="11">
        <f t="shared" si="1"/>
        <v>1988.7232876712328</v>
      </c>
      <c r="D52" s="2">
        <v>131.39</v>
      </c>
      <c r="E52" s="1">
        <f t="shared" si="2"/>
        <v>-0.19000000000002615</v>
      </c>
      <c r="F52" s="1">
        <f t="shared" si="3"/>
        <v>2.589999999999975</v>
      </c>
    </row>
    <row r="53" spans="1:6" ht="12.75">
      <c r="A53" s="5">
        <v>32436</v>
      </c>
      <c r="B53" s="3">
        <f t="shared" si="0"/>
        <v>32436</v>
      </c>
      <c r="C53" s="11">
        <f t="shared" si="1"/>
        <v>1988.8054794520547</v>
      </c>
      <c r="D53" s="2">
        <v>130.98</v>
      </c>
      <c r="E53" s="1">
        <f t="shared" si="2"/>
        <v>-0.4099999999999966</v>
      </c>
      <c r="F53" s="1">
        <f t="shared" si="3"/>
        <v>2.1799999999999784</v>
      </c>
    </row>
    <row r="54" spans="1:6" ht="12.75">
      <c r="A54" s="5">
        <v>32468</v>
      </c>
      <c r="B54" s="3">
        <f t="shared" si="0"/>
        <v>32468</v>
      </c>
      <c r="C54" s="11">
        <f t="shared" si="1"/>
        <v>1988.8931506849315</v>
      </c>
      <c r="D54" s="2">
        <v>130.62</v>
      </c>
      <c r="E54" s="1">
        <f t="shared" si="2"/>
        <v>-0.3599999999999852</v>
      </c>
      <c r="F54" s="1">
        <f t="shared" si="3"/>
        <v>1.8199999999999932</v>
      </c>
    </row>
    <row r="55" spans="1:6" ht="12.75">
      <c r="A55" s="5">
        <v>32497</v>
      </c>
      <c r="B55" s="3">
        <f t="shared" si="0"/>
        <v>32497</v>
      </c>
      <c r="C55" s="11">
        <f t="shared" si="1"/>
        <v>1988.972602739726</v>
      </c>
      <c r="D55" s="2">
        <v>130.14</v>
      </c>
      <c r="E55" s="1">
        <f t="shared" si="2"/>
        <v>-0.4800000000000182</v>
      </c>
      <c r="F55" s="1">
        <f t="shared" si="3"/>
        <v>1.339999999999975</v>
      </c>
    </row>
    <row r="56" spans="1:6" ht="12.75">
      <c r="A56" s="5">
        <v>32532</v>
      </c>
      <c r="B56" s="3">
        <f t="shared" si="0"/>
        <v>32532</v>
      </c>
      <c r="C56" s="11">
        <f>1989+(24/365)</f>
        <v>1989.0657534246575</v>
      </c>
      <c r="D56" s="2">
        <v>130.11</v>
      </c>
      <c r="E56" s="1">
        <f t="shared" si="2"/>
        <v>-0.029999999999972715</v>
      </c>
      <c r="F56" s="1">
        <f t="shared" si="3"/>
        <v>1.3100000000000023</v>
      </c>
    </row>
    <row r="57" spans="1:6" ht="12.75">
      <c r="A57" s="5">
        <v>32562</v>
      </c>
      <c r="B57" s="3">
        <f t="shared" si="0"/>
        <v>32562</v>
      </c>
      <c r="C57" s="11">
        <f t="shared" si="1"/>
        <v>1989.1479452054793</v>
      </c>
      <c r="D57" s="2">
        <v>129.82</v>
      </c>
      <c r="E57" s="1">
        <f t="shared" si="2"/>
        <v>-0.29000000000002046</v>
      </c>
      <c r="F57" s="1">
        <f t="shared" si="3"/>
        <v>1.0199999999999818</v>
      </c>
    </row>
    <row r="58" spans="1:6" ht="12.75">
      <c r="A58" s="5">
        <v>32587</v>
      </c>
      <c r="B58" s="3">
        <f t="shared" si="0"/>
        <v>32587</v>
      </c>
      <c r="C58" s="11">
        <f t="shared" si="1"/>
        <v>1989.2164383561642</v>
      </c>
      <c r="D58" s="2">
        <v>130.38</v>
      </c>
      <c r="E58" s="1">
        <f t="shared" si="2"/>
        <v>0.5600000000000023</v>
      </c>
      <c r="F58" s="1">
        <f t="shared" si="3"/>
        <v>1.579999999999984</v>
      </c>
    </row>
    <row r="59" spans="1:6" ht="12.75">
      <c r="A59" s="5">
        <v>32619</v>
      </c>
      <c r="B59" s="3">
        <f t="shared" si="0"/>
        <v>32619</v>
      </c>
      <c r="C59" s="11">
        <f t="shared" si="1"/>
        <v>1989.304109589041</v>
      </c>
      <c r="D59" s="2">
        <v>130.72</v>
      </c>
      <c r="E59" s="1">
        <f t="shared" si="2"/>
        <v>0.3400000000000034</v>
      </c>
      <c r="F59" s="1">
        <f t="shared" si="3"/>
        <v>1.9199999999999875</v>
      </c>
    </row>
    <row r="60" spans="1:6" ht="12.75">
      <c r="A60" s="5">
        <v>32647</v>
      </c>
      <c r="B60" s="3">
        <f t="shared" si="0"/>
        <v>32647</v>
      </c>
      <c r="C60" s="11">
        <f t="shared" si="1"/>
        <v>1989.3808219178081</v>
      </c>
      <c r="D60" s="2">
        <v>131.57</v>
      </c>
      <c r="E60" s="1">
        <f t="shared" si="2"/>
        <v>0.8499999999999943</v>
      </c>
      <c r="F60" s="1">
        <f t="shared" si="3"/>
        <v>2.769999999999982</v>
      </c>
    </row>
    <row r="61" spans="1:6" ht="12.75">
      <c r="A61" s="5">
        <v>32679</v>
      </c>
      <c r="B61" s="3">
        <f t="shared" si="0"/>
        <v>32679</v>
      </c>
      <c r="C61" s="11">
        <f t="shared" si="1"/>
        <v>1989.468493150685</v>
      </c>
      <c r="D61" s="2">
        <v>131.45</v>
      </c>
      <c r="E61" s="1">
        <f t="shared" si="2"/>
        <v>-0.12000000000000455</v>
      </c>
      <c r="F61" s="1">
        <f t="shared" si="3"/>
        <v>2.6499999999999773</v>
      </c>
    </row>
    <row r="62" spans="1:6" ht="12.75">
      <c r="A62" s="5">
        <v>32710</v>
      </c>
      <c r="B62" s="3">
        <f t="shared" si="0"/>
        <v>32710</v>
      </c>
      <c r="C62" s="11">
        <f t="shared" si="1"/>
        <v>1989.5534246575342</v>
      </c>
      <c r="D62" s="2">
        <v>131.72</v>
      </c>
      <c r="E62" s="1">
        <f t="shared" si="2"/>
        <v>0.27000000000001023</v>
      </c>
      <c r="F62" s="1">
        <f t="shared" si="3"/>
        <v>2.9199999999999875</v>
      </c>
    </row>
    <row r="63" spans="1:6" ht="12.75">
      <c r="A63" s="5">
        <v>32741</v>
      </c>
      <c r="B63" s="3">
        <f t="shared" si="0"/>
        <v>32741</v>
      </c>
      <c r="C63" s="11">
        <f t="shared" si="1"/>
        <v>1989.6383561643834</v>
      </c>
      <c r="D63" s="2">
        <v>132.36</v>
      </c>
      <c r="E63" s="1">
        <f t="shared" si="2"/>
        <v>0.6400000000000148</v>
      </c>
      <c r="F63" s="1">
        <f t="shared" si="3"/>
        <v>3.5600000000000023</v>
      </c>
    </row>
    <row r="64" spans="1:6" ht="12.75">
      <c r="A64" s="5">
        <v>32771</v>
      </c>
      <c r="B64" s="3">
        <f t="shared" si="0"/>
        <v>32771</v>
      </c>
      <c r="C64" s="11">
        <f t="shared" si="1"/>
        <v>1989.7205479452052</v>
      </c>
      <c r="D64" s="2">
        <v>132.31</v>
      </c>
      <c r="E64" s="1">
        <f t="shared" si="2"/>
        <v>-0.05000000000001137</v>
      </c>
      <c r="F64" s="1">
        <f t="shared" si="3"/>
        <v>3.509999999999991</v>
      </c>
    </row>
    <row r="65" spans="1:6" ht="12.75">
      <c r="A65" s="5">
        <v>32801</v>
      </c>
      <c r="B65" s="3">
        <f t="shared" si="0"/>
        <v>32801</v>
      </c>
      <c r="C65" s="11">
        <f t="shared" si="1"/>
        <v>1989.802739726027</v>
      </c>
      <c r="D65" s="2">
        <v>132.05</v>
      </c>
      <c r="E65" s="1">
        <f t="shared" si="2"/>
        <v>-0.2599999999999909</v>
      </c>
      <c r="F65" s="1">
        <f t="shared" si="3"/>
        <v>3.25</v>
      </c>
    </row>
    <row r="66" spans="1:6" ht="12.75">
      <c r="A66" s="5">
        <v>32876</v>
      </c>
      <c r="B66" s="3">
        <f t="shared" si="0"/>
        <v>32876</v>
      </c>
      <c r="C66" s="11">
        <f>1990+(3/365)</f>
        <v>1990.0082191780823</v>
      </c>
      <c r="D66" s="4">
        <v>131.4</v>
      </c>
      <c r="E66" s="1">
        <f>D66-D65</f>
        <v>-0.6500000000000057</v>
      </c>
      <c r="F66" s="1">
        <f>D66-$D$5</f>
        <v>2.5999999999999943</v>
      </c>
    </row>
    <row r="67" spans="1:6" ht="12.75">
      <c r="A67" s="5">
        <v>32895</v>
      </c>
      <c r="B67" s="3">
        <f t="shared" si="0"/>
        <v>32895</v>
      </c>
      <c r="C67" s="11">
        <f t="shared" si="1"/>
        <v>1990.0602739726028</v>
      </c>
      <c r="D67" s="2">
        <v>131.17</v>
      </c>
      <c r="E67" s="1">
        <f t="shared" si="2"/>
        <v>-0.2300000000000182</v>
      </c>
      <c r="F67" s="1">
        <f t="shared" si="3"/>
        <v>2.369999999999976</v>
      </c>
    </row>
    <row r="68" spans="1:6" ht="12.75">
      <c r="A68" s="5">
        <v>32926</v>
      </c>
      <c r="B68" s="3">
        <f t="shared" si="0"/>
        <v>32926</v>
      </c>
      <c r="C68" s="11">
        <f t="shared" si="1"/>
        <v>1990.145205479452</v>
      </c>
      <c r="D68" s="2">
        <v>131.16</v>
      </c>
      <c r="E68" s="1">
        <f t="shared" si="2"/>
        <v>-0.009999999999990905</v>
      </c>
      <c r="F68" s="1">
        <f t="shared" si="3"/>
        <v>2.359999999999985</v>
      </c>
    </row>
    <row r="69" spans="1:6" ht="12.75">
      <c r="A69" s="5">
        <v>32952</v>
      </c>
      <c r="B69" s="3">
        <f aca="true" t="shared" si="4" ref="B69:B132">A69</f>
        <v>32952</v>
      </c>
      <c r="C69" s="11">
        <f t="shared" si="1"/>
        <v>1990.2164383561644</v>
      </c>
      <c r="D69" s="2">
        <v>130.97</v>
      </c>
      <c r="E69" s="1">
        <f aca="true" t="shared" si="5" ref="E69:E132">D69-D68</f>
        <v>-0.18999999999999773</v>
      </c>
      <c r="F69" s="1">
        <f aca="true" t="shared" si="6" ref="F69:F132">D69-$D$5</f>
        <v>2.1699999999999875</v>
      </c>
    </row>
    <row r="70" spans="1:6" ht="12.75">
      <c r="A70" s="5">
        <v>32983</v>
      </c>
      <c r="B70" s="3">
        <f t="shared" si="4"/>
        <v>32983</v>
      </c>
      <c r="C70" s="11">
        <f t="shared" si="1"/>
        <v>1990.3013698630136</v>
      </c>
      <c r="D70" s="2">
        <v>131.15</v>
      </c>
      <c r="E70" s="1">
        <f t="shared" si="5"/>
        <v>0.18000000000000682</v>
      </c>
      <c r="F70" s="1">
        <f t="shared" si="6"/>
        <v>2.3499999999999943</v>
      </c>
    </row>
    <row r="71" spans="1:6" ht="12.75">
      <c r="A71" s="5">
        <v>33014</v>
      </c>
      <c r="B71" s="3">
        <f t="shared" si="4"/>
        <v>33014</v>
      </c>
      <c r="C71" s="11">
        <f aca="true" t="shared" si="7" ref="C71:C134">C70+((B71-B70)/365)</f>
        <v>1990.3863013698628</v>
      </c>
      <c r="D71" s="2">
        <v>131.42</v>
      </c>
      <c r="E71" s="1">
        <f t="shared" si="5"/>
        <v>0.2699999999999818</v>
      </c>
      <c r="F71" s="1">
        <f t="shared" si="6"/>
        <v>2.619999999999976</v>
      </c>
    </row>
    <row r="72" spans="1:6" ht="12.75">
      <c r="A72" s="5">
        <v>33046</v>
      </c>
      <c r="B72" s="3">
        <f t="shared" si="4"/>
        <v>33046</v>
      </c>
      <c r="C72" s="11">
        <f t="shared" si="7"/>
        <v>1990.4739726027397</v>
      </c>
      <c r="D72" s="2">
        <v>131.72</v>
      </c>
      <c r="E72" s="1">
        <f t="shared" si="5"/>
        <v>0.30000000000001137</v>
      </c>
      <c r="F72" s="1">
        <f t="shared" si="6"/>
        <v>2.9199999999999875</v>
      </c>
    </row>
    <row r="73" spans="1:6" ht="12.75">
      <c r="A73" s="5">
        <v>33074</v>
      </c>
      <c r="B73" s="3">
        <f t="shared" si="4"/>
        <v>33074</v>
      </c>
      <c r="C73" s="11">
        <f t="shared" si="7"/>
        <v>1990.5506849315068</v>
      </c>
      <c r="D73" s="2">
        <v>132.66</v>
      </c>
      <c r="E73" s="1">
        <f t="shared" si="5"/>
        <v>0.9399999999999977</v>
      </c>
      <c r="F73" s="1">
        <f t="shared" si="6"/>
        <v>3.859999999999985</v>
      </c>
    </row>
    <row r="74" spans="1:6" ht="12.75">
      <c r="A74" s="5">
        <v>33105</v>
      </c>
      <c r="B74" s="3">
        <f t="shared" si="4"/>
        <v>33105</v>
      </c>
      <c r="C74" s="11">
        <f t="shared" si="7"/>
        <v>1990.635616438356</v>
      </c>
      <c r="D74" s="4">
        <v>132.9</v>
      </c>
      <c r="E74" s="1">
        <f t="shared" si="5"/>
        <v>0.2400000000000091</v>
      </c>
      <c r="F74" s="1">
        <f t="shared" si="6"/>
        <v>4.099999999999994</v>
      </c>
    </row>
    <row r="75" spans="1:6" ht="12.75">
      <c r="A75" s="5">
        <v>33140</v>
      </c>
      <c r="B75" s="3">
        <f t="shared" si="4"/>
        <v>33140</v>
      </c>
      <c r="C75" s="11">
        <f t="shared" si="7"/>
        <v>1990.7315068493149</v>
      </c>
      <c r="D75" s="2">
        <v>132.95</v>
      </c>
      <c r="E75" s="1">
        <f t="shared" si="5"/>
        <v>0.04999999999998295</v>
      </c>
      <c r="F75" s="1">
        <f t="shared" si="6"/>
        <v>4.149999999999977</v>
      </c>
    </row>
    <row r="76" spans="1:6" ht="12.75">
      <c r="A76" s="5">
        <v>33165</v>
      </c>
      <c r="B76" s="3">
        <f t="shared" si="4"/>
        <v>33165</v>
      </c>
      <c r="C76" s="11">
        <f t="shared" si="7"/>
        <v>1990.7999999999997</v>
      </c>
      <c r="D76" s="2">
        <v>132.73</v>
      </c>
      <c r="E76" s="1">
        <f t="shared" si="5"/>
        <v>-0.21999999999999886</v>
      </c>
      <c r="F76" s="1">
        <f t="shared" si="6"/>
        <v>3.9299999999999784</v>
      </c>
    </row>
    <row r="77" spans="1:6" ht="12.75">
      <c r="A77" s="5">
        <v>33198</v>
      </c>
      <c r="B77" s="3">
        <f t="shared" si="4"/>
        <v>33198</v>
      </c>
      <c r="C77" s="11">
        <f t="shared" si="7"/>
        <v>1990.8904109589039</v>
      </c>
      <c r="D77" s="2">
        <v>132.66</v>
      </c>
      <c r="E77" s="1">
        <f t="shared" si="5"/>
        <v>-0.06999999999999318</v>
      </c>
      <c r="F77" s="1">
        <f t="shared" si="6"/>
        <v>3.859999999999985</v>
      </c>
    </row>
    <row r="78" spans="1:6" ht="12.75">
      <c r="A78" s="5">
        <v>33227</v>
      </c>
      <c r="B78" s="3">
        <f t="shared" si="4"/>
        <v>33227</v>
      </c>
      <c r="C78" s="11">
        <f t="shared" si="7"/>
        <v>1990.9698630136984</v>
      </c>
      <c r="D78" s="2">
        <v>132.46</v>
      </c>
      <c r="E78" s="1">
        <f t="shared" si="5"/>
        <v>-0.19999999999998863</v>
      </c>
      <c r="F78" s="1">
        <f t="shared" si="6"/>
        <v>3.6599999999999966</v>
      </c>
    </row>
    <row r="79" spans="1:6" ht="12.75">
      <c r="A79" s="5">
        <v>33268</v>
      </c>
      <c r="B79" s="3">
        <f t="shared" si="4"/>
        <v>33268</v>
      </c>
      <c r="C79" s="11">
        <f>1991+(30/365)</f>
        <v>1991.0821917808219</v>
      </c>
      <c r="D79" s="2">
        <v>132.26</v>
      </c>
      <c r="E79" s="1">
        <f t="shared" si="5"/>
        <v>-0.20000000000001705</v>
      </c>
      <c r="F79" s="1">
        <f t="shared" si="6"/>
        <v>3.4599999999999795</v>
      </c>
    </row>
    <row r="80" spans="1:6" ht="12.75">
      <c r="A80" s="5">
        <v>33289</v>
      </c>
      <c r="B80" s="3">
        <f t="shared" si="4"/>
        <v>33289</v>
      </c>
      <c r="C80" s="11">
        <f t="shared" si="7"/>
        <v>1991.1397260273973</v>
      </c>
      <c r="D80" s="2">
        <v>132.08</v>
      </c>
      <c r="E80" s="1">
        <f t="shared" si="5"/>
        <v>-0.1799999999999784</v>
      </c>
      <c r="F80" s="1">
        <f t="shared" si="6"/>
        <v>3.280000000000001</v>
      </c>
    </row>
    <row r="81" spans="1:6" ht="12.75">
      <c r="A81" s="5">
        <v>33322</v>
      </c>
      <c r="B81" s="3">
        <f t="shared" si="4"/>
        <v>33322</v>
      </c>
      <c r="C81" s="11">
        <f t="shared" si="7"/>
        <v>1991.2301369863014</v>
      </c>
      <c r="D81" s="2">
        <v>132.26</v>
      </c>
      <c r="E81" s="1">
        <f t="shared" si="5"/>
        <v>0.1799999999999784</v>
      </c>
      <c r="F81" s="1">
        <f t="shared" si="6"/>
        <v>3.4599999999999795</v>
      </c>
    </row>
    <row r="82" spans="1:6" ht="12.75">
      <c r="A82" s="5">
        <v>33347</v>
      </c>
      <c r="B82" s="3">
        <f t="shared" si="4"/>
        <v>33347</v>
      </c>
      <c r="C82" s="11">
        <f t="shared" si="7"/>
        <v>1991.2986301369863</v>
      </c>
      <c r="D82" s="2">
        <v>132.76</v>
      </c>
      <c r="E82" s="1">
        <f t="shared" si="5"/>
        <v>0.5</v>
      </c>
      <c r="F82" s="1">
        <f t="shared" si="6"/>
        <v>3.9599999999999795</v>
      </c>
    </row>
    <row r="83" spans="1:6" ht="12.75">
      <c r="A83" s="5">
        <v>33378</v>
      </c>
      <c r="B83" s="3">
        <f t="shared" si="4"/>
        <v>33378</v>
      </c>
      <c r="C83" s="11">
        <f t="shared" si="7"/>
        <v>1991.3835616438355</v>
      </c>
      <c r="D83" s="2">
        <v>133.04</v>
      </c>
      <c r="E83" s="1">
        <f t="shared" si="5"/>
        <v>0.28000000000000114</v>
      </c>
      <c r="F83" s="1">
        <f t="shared" si="6"/>
        <v>4.239999999999981</v>
      </c>
    </row>
    <row r="84" spans="1:6" ht="12.75">
      <c r="A84" s="5">
        <v>33409</v>
      </c>
      <c r="B84" s="3">
        <f t="shared" si="4"/>
        <v>33409</v>
      </c>
      <c r="C84" s="11">
        <f t="shared" si="7"/>
        <v>1991.4684931506847</v>
      </c>
      <c r="D84" s="4">
        <v>132.9</v>
      </c>
      <c r="E84" s="1">
        <f t="shared" si="5"/>
        <v>-0.13999999999998636</v>
      </c>
      <c r="F84" s="1">
        <f t="shared" si="6"/>
        <v>4.099999999999994</v>
      </c>
    </row>
    <row r="85" spans="1:6" ht="12.75">
      <c r="A85" s="5">
        <v>33438</v>
      </c>
      <c r="B85" s="3">
        <f t="shared" si="4"/>
        <v>33438</v>
      </c>
      <c r="C85" s="11">
        <f t="shared" si="7"/>
        <v>1991.5479452054792</v>
      </c>
      <c r="D85" s="2">
        <v>133.47</v>
      </c>
      <c r="E85" s="1">
        <f t="shared" si="5"/>
        <v>0.5699999999999932</v>
      </c>
      <c r="F85" s="1">
        <f t="shared" si="6"/>
        <v>4.6699999999999875</v>
      </c>
    </row>
    <row r="86" spans="1:6" ht="12.75">
      <c r="A86" s="5">
        <v>33470</v>
      </c>
      <c r="B86" s="3">
        <f t="shared" si="4"/>
        <v>33470</v>
      </c>
      <c r="C86" s="11">
        <f t="shared" si="7"/>
        <v>1991.635616438356</v>
      </c>
      <c r="D86" s="2">
        <v>133.79</v>
      </c>
      <c r="E86" s="1">
        <f t="shared" si="5"/>
        <v>0.3199999999999932</v>
      </c>
      <c r="F86" s="1">
        <f t="shared" si="6"/>
        <v>4.989999999999981</v>
      </c>
    </row>
    <row r="87" spans="1:6" ht="12.75">
      <c r="A87" s="5">
        <v>33501</v>
      </c>
      <c r="B87" s="3">
        <f t="shared" si="4"/>
        <v>33501</v>
      </c>
      <c r="C87" s="11">
        <f t="shared" si="7"/>
        <v>1991.7205479452052</v>
      </c>
      <c r="D87" s="2">
        <v>134.05</v>
      </c>
      <c r="E87" s="1">
        <f t="shared" si="5"/>
        <v>0.2600000000000193</v>
      </c>
      <c r="F87" s="1">
        <f t="shared" si="6"/>
        <v>5.25</v>
      </c>
    </row>
    <row r="88" spans="1:6" ht="12.75">
      <c r="A88" s="5">
        <v>33532</v>
      </c>
      <c r="B88" s="3">
        <f t="shared" si="4"/>
        <v>33532</v>
      </c>
      <c r="C88" s="11">
        <f t="shared" si="7"/>
        <v>1991.8054794520544</v>
      </c>
      <c r="D88" s="2">
        <v>133.93</v>
      </c>
      <c r="E88" s="1">
        <f t="shared" si="5"/>
        <v>-0.12000000000000455</v>
      </c>
      <c r="F88" s="1">
        <f t="shared" si="6"/>
        <v>5.1299999999999955</v>
      </c>
    </row>
    <row r="89" spans="1:6" ht="12.75">
      <c r="A89" s="5">
        <v>33562</v>
      </c>
      <c r="B89" s="3">
        <f t="shared" si="4"/>
        <v>33562</v>
      </c>
      <c r="C89" s="11">
        <f t="shared" si="7"/>
        <v>1991.8876712328763</v>
      </c>
      <c r="D89" s="2">
        <v>133.75</v>
      </c>
      <c r="E89" s="1">
        <f t="shared" si="5"/>
        <v>-0.18000000000000682</v>
      </c>
      <c r="F89" s="1">
        <f t="shared" si="6"/>
        <v>4.949999999999989</v>
      </c>
    </row>
    <row r="90" spans="1:6" ht="12.75">
      <c r="A90" s="5">
        <v>33592</v>
      </c>
      <c r="B90" s="3">
        <f t="shared" si="4"/>
        <v>33592</v>
      </c>
      <c r="C90" s="11">
        <f t="shared" si="7"/>
        <v>1991.9698630136982</v>
      </c>
      <c r="D90" s="4">
        <v>133.7</v>
      </c>
      <c r="E90" s="1">
        <f t="shared" si="5"/>
        <v>-0.05000000000001137</v>
      </c>
      <c r="F90" s="1">
        <f t="shared" si="6"/>
        <v>4.899999999999977</v>
      </c>
    </row>
    <row r="91" spans="1:6" ht="12.75">
      <c r="A91" s="5">
        <v>33627</v>
      </c>
      <c r="B91" s="3">
        <f t="shared" si="4"/>
        <v>33627</v>
      </c>
      <c r="C91" s="11">
        <f>1992+(24/365)</f>
        <v>1992.0657534246575</v>
      </c>
      <c r="D91" s="2">
        <v>133.31</v>
      </c>
      <c r="E91" s="1">
        <f t="shared" si="5"/>
        <v>-0.38999999999998636</v>
      </c>
      <c r="F91" s="1">
        <f t="shared" si="6"/>
        <v>4.509999999999991</v>
      </c>
    </row>
    <row r="92" spans="1:6" ht="12.75">
      <c r="A92" s="5">
        <v>33655</v>
      </c>
      <c r="B92" s="3">
        <f t="shared" si="4"/>
        <v>33655</v>
      </c>
      <c r="C92" s="11">
        <f t="shared" si="7"/>
        <v>1992.1424657534246</v>
      </c>
      <c r="D92" s="2">
        <v>133.35</v>
      </c>
      <c r="E92" s="1">
        <f t="shared" si="5"/>
        <v>0.03999999999999204</v>
      </c>
      <c r="F92" s="1">
        <f t="shared" si="6"/>
        <v>4.549999999999983</v>
      </c>
    </row>
    <row r="93" spans="1:6" ht="12.75">
      <c r="A93" s="5">
        <v>33683</v>
      </c>
      <c r="B93" s="3">
        <f t="shared" si="4"/>
        <v>33683</v>
      </c>
      <c r="C93" s="11">
        <f t="shared" si="7"/>
        <v>1992.2191780821918</v>
      </c>
      <c r="D93" s="4">
        <v>133.1</v>
      </c>
      <c r="E93" s="1">
        <f t="shared" si="5"/>
        <v>-0.25</v>
      </c>
      <c r="F93" s="1">
        <f t="shared" si="6"/>
        <v>4.299999999999983</v>
      </c>
    </row>
    <row r="94" spans="1:6" ht="12.75">
      <c r="A94" s="5">
        <v>33714</v>
      </c>
      <c r="B94" s="3">
        <f t="shared" si="4"/>
        <v>33714</v>
      </c>
      <c r="C94" s="11">
        <f t="shared" si="7"/>
        <v>1992.304109589041</v>
      </c>
      <c r="D94" s="2">
        <v>133.65</v>
      </c>
      <c r="E94" s="1">
        <f t="shared" si="5"/>
        <v>0.5500000000000114</v>
      </c>
      <c r="F94" s="1">
        <f t="shared" si="6"/>
        <v>4.849999999999994</v>
      </c>
    </row>
    <row r="95" spans="1:6" ht="12.75">
      <c r="A95" s="5">
        <v>33744</v>
      </c>
      <c r="B95" s="3">
        <f t="shared" si="4"/>
        <v>33744</v>
      </c>
      <c r="C95" s="11">
        <f t="shared" si="7"/>
        <v>1992.3863013698628</v>
      </c>
      <c r="D95" s="2">
        <v>134.37</v>
      </c>
      <c r="E95" s="1">
        <f t="shared" si="5"/>
        <v>0.7199999999999989</v>
      </c>
      <c r="F95" s="1">
        <f t="shared" si="6"/>
        <v>5.569999999999993</v>
      </c>
    </row>
    <row r="96" spans="1:6" ht="12.75">
      <c r="A96" s="5">
        <v>33781</v>
      </c>
      <c r="B96" s="3">
        <f t="shared" si="4"/>
        <v>33781</v>
      </c>
      <c r="C96" s="11">
        <f t="shared" si="7"/>
        <v>1992.4876712328764</v>
      </c>
      <c r="D96" s="2">
        <v>134.15</v>
      </c>
      <c r="E96" s="1">
        <f t="shared" si="5"/>
        <v>-0.21999999999999886</v>
      </c>
      <c r="F96" s="1">
        <f t="shared" si="6"/>
        <v>5.349999999999994</v>
      </c>
    </row>
    <row r="97" spans="1:6" ht="12.75">
      <c r="A97" s="5">
        <v>33806</v>
      </c>
      <c r="B97" s="3">
        <f t="shared" si="4"/>
        <v>33806</v>
      </c>
      <c r="C97" s="11">
        <f t="shared" si="7"/>
        <v>1992.5561643835613</v>
      </c>
      <c r="D97" s="2">
        <v>133.95</v>
      </c>
      <c r="E97" s="1">
        <f t="shared" si="5"/>
        <v>-0.20000000000001705</v>
      </c>
      <c r="F97" s="1">
        <f t="shared" si="6"/>
        <v>5.149999999999977</v>
      </c>
    </row>
    <row r="98" spans="1:6" ht="12.75">
      <c r="A98" s="5">
        <v>33836</v>
      </c>
      <c r="B98" s="3">
        <f t="shared" si="4"/>
        <v>33836</v>
      </c>
      <c r="C98" s="11">
        <f t="shared" si="7"/>
        <v>1992.6383561643831</v>
      </c>
      <c r="D98" s="2">
        <v>134.08</v>
      </c>
      <c r="E98" s="1">
        <f t="shared" si="5"/>
        <v>0.13000000000002387</v>
      </c>
      <c r="F98" s="1">
        <f t="shared" si="6"/>
        <v>5.280000000000001</v>
      </c>
    </row>
    <row r="99" spans="1:6" ht="12.75">
      <c r="A99" s="5">
        <v>33868</v>
      </c>
      <c r="B99" s="3">
        <f t="shared" si="4"/>
        <v>33868</v>
      </c>
      <c r="C99" s="11">
        <f t="shared" si="7"/>
        <v>1992.72602739726</v>
      </c>
      <c r="D99" s="2">
        <v>134.29</v>
      </c>
      <c r="E99" s="1">
        <f t="shared" si="5"/>
        <v>0.20999999999997954</v>
      </c>
      <c r="F99" s="1">
        <f t="shared" si="6"/>
        <v>5.489999999999981</v>
      </c>
    </row>
    <row r="100" spans="1:6" ht="12.75">
      <c r="A100" s="5">
        <v>33897</v>
      </c>
      <c r="B100" s="3">
        <f t="shared" si="4"/>
        <v>33897</v>
      </c>
      <c r="C100" s="11">
        <f t="shared" si="7"/>
        <v>1992.8054794520544</v>
      </c>
      <c r="D100" s="2">
        <v>133.98</v>
      </c>
      <c r="E100" s="1">
        <f t="shared" si="5"/>
        <v>-0.3100000000000023</v>
      </c>
      <c r="F100" s="1">
        <f t="shared" si="6"/>
        <v>5.179999999999978</v>
      </c>
    </row>
    <row r="101" spans="1:6" ht="12.75">
      <c r="A101" s="5">
        <v>33931</v>
      </c>
      <c r="B101" s="3">
        <f t="shared" si="4"/>
        <v>33931</v>
      </c>
      <c r="C101" s="11">
        <f t="shared" si="7"/>
        <v>1992.898630136986</v>
      </c>
      <c r="D101" s="2">
        <v>133.66</v>
      </c>
      <c r="E101" s="1">
        <f t="shared" si="5"/>
        <v>-0.3199999999999932</v>
      </c>
      <c r="F101" s="1">
        <f t="shared" si="6"/>
        <v>4.859999999999985</v>
      </c>
    </row>
    <row r="102" spans="1:6" ht="12.75">
      <c r="A102" s="5">
        <v>33956</v>
      </c>
      <c r="B102" s="3">
        <f t="shared" si="4"/>
        <v>33956</v>
      </c>
      <c r="C102" s="11">
        <f t="shared" si="7"/>
        <v>1992.9671232876708</v>
      </c>
      <c r="D102" s="2">
        <v>133.71</v>
      </c>
      <c r="E102" s="1">
        <f t="shared" si="5"/>
        <v>0.05000000000001137</v>
      </c>
      <c r="F102" s="1">
        <f t="shared" si="6"/>
        <v>4.909999999999997</v>
      </c>
    </row>
    <row r="103" spans="1:6" ht="12.75">
      <c r="A103" s="5">
        <v>33991</v>
      </c>
      <c r="B103" s="3">
        <f t="shared" si="4"/>
        <v>33991</v>
      </c>
      <c r="C103" s="11">
        <f>1993+(22/365)</f>
        <v>1993.0602739726028</v>
      </c>
      <c r="D103" s="2">
        <v>133.44</v>
      </c>
      <c r="E103" s="1">
        <f t="shared" si="5"/>
        <v>-0.27000000000001023</v>
      </c>
      <c r="F103" s="1">
        <f t="shared" si="6"/>
        <v>4.639999999999986</v>
      </c>
    </row>
    <row r="104" spans="1:6" ht="12.75">
      <c r="A104" s="5">
        <v>34024</v>
      </c>
      <c r="B104" s="3">
        <f t="shared" si="4"/>
        <v>34024</v>
      </c>
      <c r="C104" s="11">
        <f t="shared" si="7"/>
        <v>1993.150684931507</v>
      </c>
      <c r="D104" s="4">
        <v>133.3</v>
      </c>
      <c r="E104" s="1">
        <f t="shared" si="5"/>
        <v>-0.13999999999998636</v>
      </c>
      <c r="F104" s="1">
        <f t="shared" si="6"/>
        <v>4.5</v>
      </c>
    </row>
    <row r="105" spans="1:6" ht="12.75">
      <c r="A105" s="5">
        <v>34047</v>
      </c>
      <c r="B105" s="3">
        <f t="shared" si="4"/>
        <v>34047</v>
      </c>
      <c r="C105" s="11">
        <f t="shared" si="7"/>
        <v>1993.213698630137</v>
      </c>
      <c r="D105" s="2">
        <v>133.34</v>
      </c>
      <c r="E105" s="1">
        <f t="shared" si="5"/>
        <v>0.03999999999999204</v>
      </c>
      <c r="F105" s="1">
        <f t="shared" si="6"/>
        <v>4.539999999999992</v>
      </c>
    </row>
    <row r="106" spans="1:6" ht="12.75">
      <c r="A106" s="5">
        <v>34080</v>
      </c>
      <c r="B106" s="3">
        <f t="shared" si="4"/>
        <v>34080</v>
      </c>
      <c r="C106" s="11">
        <f t="shared" si="7"/>
        <v>1993.3041095890412</v>
      </c>
      <c r="D106" s="2">
        <v>133.13</v>
      </c>
      <c r="E106" s="1">
        <f t="shared" si="5"/>
        <v>-0.21000000000000796</v>
      </c>
      <c r="F106" s="1">
        <f t="shared" si="6"/>
        <v>4.329999999999984</v>
      </c>
    </row>
    <row r="107" spans="1:6" ht="12.75">
      <c r="A107" s="5">
        <v>34113</v>
      </c>
      <c r="B107" s="3">
        <f t="shared" si="4"/>
        <v>34113</v>
      </c>
      <c r="C107" s="11">
        <f t="shared" si="7"/>
        <v>1993.3945205479454</v>
      </c>
      <c r="D107" s="2">
        <v>133.24</v>
      </c>
      <c r="E107" s="1">
        <f t="shared" si="5"/>
        <v>0.11000000000001364</v>
      </c>
      <c r="F107" s="1">
        <f t="shared" si="6"/>
        <v>4.439999999999998</v>
      </c>
    </row>
    <row r="108" spans="1:6" ht="12.75">
      <c r="A108" s="5">
        <v>34142</v>
      </c>
      <c r="B108" s="3">
        <f t="shared" si="4"/>
        <v>34142</v>
      </c>
      <c r="C108" s="11">
        <f t="shared" si="7"/>
        <v>1993.4739726027399</v>
      </c>
      <c r="D108" s="2">
        <v>133.47</v>
      </c>
      <c r="E108" s="1">
        <f t="shared" si="5"/>
        <v>0.22999999999998977</v>
      </c>
      <c r="F108" s="1">
        <f t="shared" si="6"/>
        <v>4.6699999999999875</v>
      </c>
    </row>
    <row r="109" spans="1:6" ht="12.75">
      <c r="A109" s="5">
        <v>34171</v>
      </c>
      <c r="B109" s="3">
        <f t="shared" si="4"/>
        <v>34171</v>
      </c>
      <c r="C109" s="11">
        <f t="shared" si="7"/>
        <v>1993.5534246575344</v>
      </c>
      <c r="D109" s="2">
        <v>133.82</v>
      </c>
      <c r="E109" s="1">
        <f t="shared" si="5"/>
        <v>0.3499999999999943</v>
      </c>
      <c r="F109" s="1">
        <f t="shared" si="6"/>
        <v>5.019999999999982</v>
      </c>
    </row>
    <row r="110" spans="1:6" ht="12.75">
      <c r="A110" s="5">
        <v>34201</v>
      </c>
      <c r="B110" s="3">
        <f t="shared" si="4"/>
        <v>34201</v>
      </c>
      <c r="C110" s="11">
        <f t="shared" si="7"/>
        <v>1993.6356164383562</v>
      </c>
      <c r="D110" s="2">
        <v>134.17</v>
      </c>
      <c r="E110" s="1">
        <f t="shared" si="5"/>
        <v>0.3499999999999943</v>
      </c>
      <c r="F110" s="1">
        <f t="shared" si="6"/>
        <v>5.369999999999976</v>
      </c>
    </row>
    <row r="111" spans="1:6" ht="12.75">
      <c r="A111" s="5">
        <v>34232</v>
      </c>
      <c r="B111" s="3">
        <f t="shared" si="4"/>
        <v>34232</v>
      </c>
      <c r="C111" s="11">
        <f t="shared" si="7"/>
        <v>1993.7205479452055</v>
      </c>
      <c r="D111" s="2">
        <v>133.86</v>
      </c>
      <c r="E111" s="1">
        <f t="shared" si="5"/>
        <v>-0.30999999999997385</v>
      </c>
      <c r="F111" s="1">
        <f t="shared" si="6"/>
        <v>5.060000000000002</v>
      </c>
    </row>
    <row r="112" spans="1:6" ht="12.75">
      <c r="A112" s="5">
        <v>34262</v>
      </c>
      <c r="B112" s="3">
        <f t="shared" si="4"/>
        <v>34262</v>
      </c>
      <c r="C112" s="11">
        <f t="shared" si="7"/>
        <v>1993.8027397260273</v>
      </c>
      <c r="D112" s="2">
        <v>133.66</v>
      </c>
      <c r="E112" s="1">
        <f t="shared" si="5"/>
        <v>-0.20000000000001705</v>
      </c>
      <c r="F112" s="1">
        <f t="shared" si="6"/>
        <v>4.859999999999985</v>
      </c>
    </row>
    <row r="113" spans="1:6" ht="12.75">
      <c r="A113" s="5">
        <v>34292</v>
      </c>
      <c r="B113" s="3">
        <f t="shared" si="4"/>
        <v>34292</v>
      </c>
      <c r="C113" s="11">
        <f t="shared" si="7"/>
        <v>1993.8849315068492</v>
      </c>
      <c r="D113" s="2">
        <v>133.25</v>
      </c>
      <c r="E113" s="1">
        <f t="shared" si="5"/>
        <v>-0.4099999999999966</v>
      </c>
      <c r="F113" s="1">
        <f t="shared" si="6"/>
        <v>4.449999999999989</v>
      </c>
    </row>
    <row r="114" spans="1:6" ht="12.75">
      <c r="A114" s="5">
        <v>34323</v>
      </c>
      <c r="B114" s="3">
        <f t="shared" si="4"/>
        <v>34323</v>
      </c>
      <c r="C114" s="11">
        <f t="shared" si="7"/>
        <v>1993.9698630136984</v>
      </c>
      <c r="D114" s="2">
        <v>132.66</v>
      </c>
      <c r="E114" s="1">
        <f t="shared" si="5"/>
        <v>-0.5900000000000034</v>
      </c>
      <c r="F114" s="1">
        <f t="shared" si="6"/>
        <v>3.859999999999985</v>
      </c>
    </row>
    <row r="115" spans="1:6" ht="12.75">
      <c r="A115" s="5">
        <v>34354</v>
      </c>
      <c r="B115" s="3">
        <f t="shared" si="4"/>
        <v>34354</v>
      </c>
      <c r="C115" s="11">
        <f>1994+(20/365)</f>
        <v>1994.054794520548</v>
      </c>
      <c r="D115" s="4">
        <v>132.6</v>
      </c>
      <c r="E115" s="1">
        <f t="shared" si="5"/>
        <v>-0.060000000000002274</v>
      </c>
      <c r="F115" s="1">
        <f t="shared" si="6"/>
        <v>3.799999999999983</v>
      </c>
    </row>
    <row r="116" spans="1:6" ht="12.75">
      <c r="A116" s="5">
        <v>34386</v>
      </c>
      <c r="B116" s="3">
        <f t="shared" si="4"/>
        <v>34386</v>
      </c>
      <c r="C116" s="11">
        <f t="shared" si="7"/>
        <v>1994.1424657534249</v>
      </c>
      <c r="D116" s="2">
        <v>132.27</v>
      </c>
      <c r="E116" s="1">
        <f t="shared" si="5"/>
        <v>-0.3299999999999841</v>
      </c>
      <c r="F116" s="1">
        <f t="shared" si="6"/>
        <v>3.469999999999999</v>
      </c>
    </row>
    <row r="117" spans="1:6" ht="12.75">
      <c r="A117" s="5">
        <v>34414</v>
      </c>
      <c r="B117" s="3">
        <f t="shared" si="4"/>
        <v>34414</v>
      </c>
      <c r="C117" s="11">
        <f t="shared" si="7"/>
        <v>1994.219178082192</v>
      </c>
      <c r="D117" s="4">
        <v>132.4</v>
      </c>
      <c r="E117" s="1">
        <f t="shared" si="5"/>
        <v>0.12999999999999545</v>
      </c>
      <c r="F117" s="1">
        <f t="shared" si="6"/>
        <v>3.5999999999999943</v>
      </c>
    </row>
    <row r="118" spans="1:6" ht="12.75">
      <c r="A118" s="5">
        <v>34444</v>
      </c>
      <c r="B118" s="3">
        <f t="shared" si="4"/>
        <v>34444</v>
      </c>
      <c r="C118" s="11">
        <f t="shared" si="7"/>
        <v>1994.3013698630139</v>
      </c>
      <c r="D118" s="2">
        <v>132.51</v>
      </c>
      <c r="E118" s="1">
        <f t="shared" si="5"/>
        <v>0.10999999999998522</v>
      </c>
      <c r="F118" s="1">
        <f t="shared" si="6"/>
        <v>3.7099999999999795</v>
      </c>
    </row>
    <row r="119" spans="1:6" ht="12.75">
      <c r="A119" s="5">
        <v>34474</v>
      </c>
      <c r="B119" s="3">
        <f t="shared" si="4"/>
        <v>34474</v>
      </c>
      <c r="C119" s="11">
        <f t="shared" si="7"/>
        <v>1994.3835616438357</v>
      </c>
      <c r="D119" s="4">
        <v>132.51</v>
      </c>
      <c r="E119" s="1">
        <f t="shared" si="5"/>
        <v>0</v>
      </c>
      <c r="F119" s="1">
        <f t="shared" si="6"/>
        <v>3.7099999999999795</v>
      </c>
    </row>
    <row r="120" spans="1:6" ht="12.75">
      <c r="A120" s="5">
        <v>34506</v>
      </c>
      <c r="B120" s="3">
        <f t="shared" si="4"/>
        <v>34506</v>
      </c>
      <c r="C120" s="11">
        <f t="shared" si="7"/>
        <v>1994.4712328767125</v>
      </c>
      <c r="D120" s="2">
        <v>132.78</v>
      </c>
      <c r="E120" s="1">
        <f t="shared" si="5"/>
        <v>0.27000000000001023</v>
      </c>
      <c r="F120" s="1">
        <f t="shared" si="6"/>
        <v>3.9799999999999898</v>
      </c>
    </row>
    <row r="121" spans="1:6" ht="12.75">
      <c r="A121" s="5">
        <v>34535</v>
      </c>
      <c r="B121" s="3">
        <f t="shared" si="4"/>
        <v>34535</v>
      </c>
      <c r="C121" s="11">
        <f t="shared" si="7"/>
        <v>1994.550684931507</v>
      </c>
      <c r="D121" s="4">
        <v>133.21</v>
      </c>
      <c r="E121" s="1">
        <f t="shared" si="5"/>
        <v>0.4300000000000068</v>
      </c>
      <c r="F121" s="1">
        <f t="shared" si="6"/>
        <v>4.409999999999997</v>
      </c>
    </row>
    <row r="122" spans="1:6" ht="12.75">
      <c r="A122" s="5">
        <v>34565</v>
      </c>
      <c r="B122" s="3">
        <f t="shared" si="4"/>
        <v>34565</v>
      </c>
      <c r="C122" s="11">
        <f t="shared" si="7"/>
        <v>1994.6328767123289</v>
      </c>
      <c r="D122" s="2">
        <v>133.91</v>
      </c>
      <c r="E122" s="1">
        <f t="shared" si="5"/>
        <v>0.6999999999999886</v>
      </c>
      <c r="F122" s="1">
        <f t="shared" si="6"/>
        <v>5.109999999999985</v>
      </c>
    </row>
    <row r="123" spans="1:6" ht="12.75">
      <c r="A123" s="5">
        <v>34597</v>
      </c>
      <c r="B123" s="3">
        <f t="shared" si="4"/>
        <v>34597</v>
      </c>
      <c r="C123" s="11">
        <f t="shared" si="7"/>
        <v>1994.7205479452057</v>
      </c>
      <c r="D123" s="4">
        <v>134.13</v>
      </c>
      <c r="E123" s="1">
        <f t="shared" si="5"/>
        <v>0.21999999999999886</v>
      </c>
      <c r="F123" s="1">
        <f t="shared" si="6"/>
        <v>5.329999999999984</v>
      </c>
    </row>
    <row r="124" spans="1:6" ht="12.75">
      <c r="A124" s="5">
        <v>34627</v>
      </c>
      <c r="B124" s="3">
        <f t="shared" si="4"/>
        <v>34627</v>
      </c>
      <c r="C124" s="11">
        <f t="shared" si="7"/>
        <v>1994.8027397260275</v>
      </c>
      <c r="D124" s="2">
        <v>133.85</v>
      </c>
      <c r="E124" s="1">
        <f t="shared" si="5"/>
        <v>-0.28000000000000114</v>
      </c>
      <c r="F124" s="1">
        <f t="shared" si="6"/>
        <v>5.049999999999983</v>
      </c>
    </row>
    <row r="125" spans="1:6" ht="12.75">
      <c r="A125" s="5">
        <v>34659</v>
      </c>
      <c r="B125" s="3">
        <f t="shared" si="4"/>
        <v>34659</v>
      </c>
      <c r="C125" s="11">
        <f t="shared" si="7"/>
        <v>1994.8904109589043</v>
      </c>
      <c r="D125" s="4">
        <v>133.1</v>
      </c>
      <c r="E125" s="1">
        <f t="shared" si="5"/>
        <v>-0.75</v>
      </c>
      <c r="F125" s="1">
        <f t="shared" si="6"/>
        <v>4.299999999999983</v>
      </c>
    </row>
    <row r="126" spans="1:6" ht="12.75">
      <c r="A126" s="5">
        <v>34689</v>
      </c>
      <c r="B126" s="3">
        <f t="shared" si="4"/>
        <v>34689</v>
      </c>
      <c r="C126" s="11">
        <f t="shared" si="7"/>
        <v>1994.9726027397262</v>
      </c>
      <c r="D126" s="2">
        <v>133.45</v>
      </c>
      <c r="E126" s="1">
        <f t="shared" si="5"/>
        <v>0.3499999999999943</v>
      </c>
      <c r="F126" s="1">
        <f t="shared" si="6"/>
        <v>4.649999999999977</v>
      </c>
    </row>
    <row r="127" spans="1:6" ht="12.75">
      <c r="A127" s="5">
        <v>34719</v>
      </c>
      <c r="B127" s="3">
        <f t="shared" si="4"/>
        <v>34719</v>
      </c>
      <c r="C127" s="11">
        <f>1995+(20/365)</f>
        <v>1995.054794520548</v>
      </c>
      <c r="D127" s="4">
        <v>133.22</v>
      </c>
      <c r="E127" s="1">
        <f t="shared" si="5"/>
        <v>-0.22999999999998977</v>
      </c>
      <c r="F127" s="1">
        <f t="shared" si="6"/>
        <v>4.4199999999999875</v>
      </c>
    </row>
    <row r="128" spans="1:6" ht="12.75">
      <c r="A128" s="5">
        <v>34750</v>
      </c>
      <c r="B128" s="3">
        <f t="shared" si="4"/>
        <v>34750</v>
      </c>
      <c r="C128" s="11">
        <f t="shared" si="7"/>
        <v>1995.1397260273973</v>
      </c>
      <c r="D128" s="2">
        <v>133.08</v>
      </c>
      <c r="E128" s="1">
        <f t="shared" si="5"/>
        <v>-0.13999999999998636</v>
      </c>
      <c r="F128" s="1">
        <f t="shared" si="6"/>
        <v>4.280000000000001</v>
      </c>
    </row>
    <row r="129" spans="1:6" ht="12.75">
      <c r="A129" s="5">
        <v>34778</v>
      </c>
      <c r="B129" s="3">
        <f t="shared" si="4"/>
        <v>34778</v>
      </c>
      <c r="C129" s="11">
        <f t="shared" si="7"/>
        <v>1995.2164383561644</v>
      </c>
      <c r="D129" s="4">
        <v>132.97</v>
      </c>
      <c r="E129" s="1">
        <f t="shared" si="5"/>
        <v>-0.11000000000001364</v>
      </c>
      <c r="F129" s="1">
        <f t="shared" si="6"/>
        <v>4.1699999999999875</v>
      </c>
    </row>
    <row r="130" spans="1:6" ht="12.75">
      <c r="A130" s="5">
        <v>34809</v>
      </c>
      <c r="B130" s="3">
        <f t="shared" si="4"/>
        <v>34809</v>
      </c>
      <c r="C130" s="11">
        <f t="shared" si="7"/>
        <v>1995.3013698630136</v>
      </c>
      <c r="D130" s="2">
        <v>133.27</v>
      </c>
      <c r="E130" s="1">
        <f t="shared" si="5"/>
        <v>0.30000000000001137</v>
      </c>
      <c r="F130" s="1">
        <f t="shared" si="6"/>
        <v>4.469999999999999</v>
      </c>
    </row>
    <row r="131" spans="1:6" ht="12.75">
      <c r="A131" s="5">
        <v>34838</v>
      </c>
      <c r="B131" s="3">
        <f t="shared" si="4"/>
        <v>34838</v>
      </c>
      <c r="C131" s="11">
        <f t="shared" si="7"/>
        <v>1995.3808219178081</v>
      </c>
      <c r="D131" s="4">
        <v>133.12</v>
      </c>
      <c r="E131" s="1">
        <f t="shared" si="5"/>
        <v>-0.15000000000000568</v>
      </c>
      <c r="F131" s="1">
        <f t="shared" si="6"/>
        <v>4.319999999999993</v>
      </c>
    </row>
    <row r="132" spans="1:6" ht="12.75">
      <c r="A132" s="5">
        <v>34871</v>
      </c>
      <c r="B132" s="3">
        <f t="shared" si="4"/>
        <v>34871</v>
      </c>
      <c r="C132" s="11">
        <f t="shared" si="7"/>
        <v>1995.4712328767123</v>
      </c>
      <c r="D132" s="2">
        <v>133.02</v>
      </c>
      <c r="E132" s="1">
        <f t="shared" si="5"/>
        <v>-0.09999999999999432</v>
      </c>
      <c r="F132" s="1">
        <f t="shared" si="6"/>
        <v>4.219999999999999</v>
      </c>
    </row>
    <row r="133" spans="1:6" ht="12.75">
      <c r="A133" s="5">
        <v>34900</v>
      </c>
      <c r="B133" s="3">
        <f aca="true" t="shared" si="8" ref="B133:B196">A133</f>
        <v>34900</v>
      </c>
      <c r="C133" s="11">
        <f t="shared" si="7"/>
        <v>1995.5506849315068</v>
      </c>
      <c r="D133" s="4">
        <v>133.4</v>
      </c>
      <c r="E133" s="1">
        <f aca="true" t="shared" si="9" ref="E133:E196">D133-D132</f>
        <v>0.37999999999999545</v>
      </c>
      <c r="F133" s="1">
        <f aca="true" t="shared" si="10" ref="F133:F196">D133-$D$5</f>
        <v>4.599999999999994</v>
      </c>
    </row>
    <row r="134" spans="1:6" ht="12.75">
      <c r="A134" s="5">
        <v>34933</v>
      </c>
      <c r="B134" s="3">
        <f t="shared" si="8"/>
        <v>34933</v>
      </c>
      <c r="C134" s="11">
        <f t="shared" si="7"/>
        <v>1995.641095890411</v>
      </c>
      <c r="D134" s="2">
        <v>134.12</v>
      </c>
      <c r="E134" s="1">
        <f t="shared" si="9"/>
        <v>0.7199999999999989</v>
      </c>
      <c r="F134" s="1">
        <f t="shared" si="10"/>
        <v>5.319999999999993</v>
      </c>
    </row>
    <row r="135" spans="1:6" ht="12.75">
      <c r="A135" s="5">
        <v>34962</v>
      </c>
      <c r="B135" s="3">
        <f t="shared" si="8"/>
        <v>34962</v>
      </c>
      <c r="C135" s="11">
        <f aca="true" t="shared" si="11" ref="C135:C200">C134+((B135-B134)/365)</f>
        <v>1995.7205479452055</v>
      </c>
      <c r="D135" s="4">
        <v>134.39</v>
      </c>
      <c r="E135" s="1">
        <f t="shared" si="9"/>
        <v>0.2699999999999818</v>
      </c>
      <c r="F135" s="1">
        <f t="shared" si="10"/>
        <v>5.589999999999975</v>
      </c>
    </row>
    <row r="136" spans="1:6" ht="12.75">
      <c r="A136" s="5">
        <v>34992</v>
      </c>
      <c r="B136" s="3">
        <f t="shared" si="8"/>
        <v>34992</v>
      </c>
      <c r="C136" s="11">
        <f t="shared" si="11"/>
        <v>1995.8027397260273</v>
      </c>
      <c r="D136" s="2">
        <v>134.05</v>
      </c>
      <c r="E136" s="1">
        <f t="shared" si="9"/>
        <v>-0.339999999999975</v>
      </c>
      <c r="F136" s="1">
        <f t="shared" si="10"/>
        <v>5.25</v>
      </c>
    </row>
    <row r="137" spans="1:6" ht="12.75">
      <c r="A137" s="5">
        <v>35023</v>
      </c>
      <c r="B137" s="3">
        <f t="shared" si="8"/>
        <v>35023</v>
      </c>
      <c r="C137" s="11">
        <f t="shared" si="11"/>
        <v>1995.8876712328765</v>
      </c>
      <c r="D137" s="4">
        <v>133.92</v>
      </c>
      <c r="E137" s="1">
        <f t="shared" si="9"/>
        <v>-0.13000000000002387</v>
      </c>
      <c r="F137" s="1">
        <f t="shared" si="10"/>
        <v>5.119999999999976</v>
      </c>
    </row>
    <row r="138" spans="1:6" ht="12.75">
      <c r="A138" s="5">
        <v>35053</v>
      </c>
      <c r="B138" s="3">
        <f t="shared" si="8"/>
        <v>35053</v>
      </c>
      <c r="C138" s="11">
        <f t="shared" si="11"/>
        <v>1995.9698630136984</v>
      </c>
      <c r="D138" s="2">
        <v>133.53</v>
      </c>
      <c r="E138" s="1">
        <f t="shared" si="9"/>
        <v>-0.38999999999998636</v>
      </c>
      <c r="F138" s="1">
        <f t="shared" si="10"/>
        <v>4.72999999999999</v>
      </c>
    </row>
    <row r="139" spans="1:6" ht="12.75">
      <c r="A139" s="5">
        <v>35083</v>
      </c>
      <c r="B139" s="3">
        <f t="shared" si="8"/>
        <v>35083</v>
      </c>
      <c r="C139" s="11">
        <f>1996+(19/365)</f>
        <v>1996.0520547945205</v>
      </c>
      <c r="D139" s="4">
        <v>133.2</v>
      </c>
      <c r="E139" s="1">
        <f t="shared" si="9"/>
        <v>-0.3300000000000125</v>
      </c>
      <c r="F139" s="1">
        <f t="shared" si="10"/>
        <v>4.399999999999977</v>
      </c>
    </row>
    <row r="140" spans="1:6" ht="12.75">
      <c r="A140" s="5">
        <v>35115</v>
      </c>
      <c r="B140" s="3">
        <f t="shared" si="8"/>
        <v>35115</v>
      </c>
      <c r="C140" s="11">
        <f t="shared" si="11"/>
        <v>1996.1397260273973</v>
      </c>
      <c r="D140" s="2">
        <v>133.24</v>
      </c>
      <c r="E140" s="1">
        <f t="shared" si="9"/>
        <v>0.040000000000020464</v>
      </c>
      <c r="F140" s="1">
        <f t="shared" si="10"/>
        <v>4.439999999999998</v>
      </c>
    </row>
    <row r="141" spans="1:6" ht="12.75">
      <c r="A141" s="5">
        <v>35144</v>
      </c>
      <c r="B141" s="3">
        <f t="shared" si="8"/>
        <v>35144</v>
      </c>
      <c r="C141" s="11">
        <f t="shared" si="11"/>
        <v>1996.2191780821918</v>
      </c>
      <c r="D141" s="4">
        <v>133.08</v>
      </c>
      <c r="E141" s="1">
        <f t="shared" si="9"/>
        <v>-0.1599999999999966</v>
      </c>
      <c r="F141" s="1">
        <f t="shared" si="10"/>
        <v>4.280000000000001</v>
      </c>
    </row>
    <row r="142" spans="1:6" ht="12.75">
      <c r="A142" s="5">
        <v>35177</v>
      </c>
      <c r="B142" s="3">
        <f t="shared" si="8"/>
        <v>35177</v>
      </c>
      <c r="C142" s="11">
        <f t="shared" si="11"/>
        <v>1996.309589041096</v>
      </c>
      <c r="D142" s="4">
        <v>133.8</v>
      </c>
      <c r="E142" s="1">
        <f t="shared" si="9"/>
        <v>0.7199999999999989</v>
      </c>
      <c r="F142" s="1">
        <f t="shared" si="10"/>
        <v>5</v>
      </c>
    </row>
    <row r="143" spans="1:6" ht="12.75">
      <c r="A143" s="5">
        <v>35205</v>
      </c>
      <c r="B143" s="3">
        <f t="shared" si="8"/>
        <v>35205</v>
      </c>
      <c r="C143" s="11">
        <f t="shared" si="11"/>
        <v>1996.386301369863</v>
      </c>
      <c r="D143" s="4">
        <v>134.17</v>
      </c>
      <c r="E143" s="1">
        <f t="shared" si="9"/>
        <v>0.3699999999999761</v>
      </c>
      <c r="F143" s="1">
        <f t="shared" si="10"/>
        <v>5.369999999999976</v>
      </c>
    </row>
    <row r="144" spans="1:6" ht="12.75">
      <c r="A144" s="5">
        <v>35236</v>
      </c>
      <c r="B144" s="3">
        <f t="shared" si="8"/>
        <v>35236</v>
      </c>
      <c r="C144" s="11">
        <f t="shared" si="11"/>
        <v>1996.4712328767123</v>
      </c>
      <c r="D144" s="2">
        <v>134.11</v>
      </c>
      <c r="E144" s="1">
        <f t="shared" si="9"/>
        <v>-0.05999999999997385</v>
      </c>
      <c r="F144" s="1">
        <f t="shared" si="10"/>
        <v>5.310000000000002</v>
      </c>
    </row>
    <row r="145" spans="1:6" ht="12.75">
      <c r="A145" s="5">
        <v>35265</v>
      </c>
      <c r="B145" s="3">
        <f t="shared" si="8"/>
        <v>35265</v>
      </c>
      <c r="C145" s="11">
        <f t="shared" si="11"/>
        <v>1996.5506849315068</v>
      </c>
      <c r="D145" s="4">
        <v>134.45</v>
      </c>
      <c r="E145" s="1">
        <f t="shared" si="9"/>
        <v>0.339999999999975</v>
      </c>
      <c r="F145" s="1">
        <f t="shared" si="10"/>
        <v>5.649999999999977</v>
      </c>
    </row>
    <row r="146" spans="1:6" ht="12.75">
      <c r="A146" s="5">
        <v>35297</v>
      </c>
      <c r="B146" s="3">
        <f t="shared" si="8"/>
        <v>35297</v>
      </c>
      <c r="C146" s="11">
        <f t="shared" si="11"/>
        <v>1996.6383561643836</v>
      </c>
      <c r="D146" s="2">
        <v>134.27</v>
      </c>
      <c r="E146" s="1">
        <f t="shared" si="9"/>
        <v>-0.1799999999999784</v>
      </c>
      <c r="F146" s="1">
        <f t="shared" si="10"/>
        <v>5.469999999999999</v>
      </c>
    </row>
    <row r="147" spans="1:6" ht="12.75">
      <c r="A147" s="5">
        <v>35328</v>
      </c>
      <c r="B147" s="3">
        <f t="shared" si="8"/>
        <v>35328</v>
      </c>
      <c r="C147" s="11">
        <f t="shared" si="11"/>
        <v>1996.7232876712328</v>
      </c>
      <c r="D147" s="4">
        <v>134.13</v>
      </c>
      <c r="E147" s="1">
        <f t="shared" si="9"/>
        <v>-0.14000000000001478</v>
      </c>
      <c r="F147" s="1">
        <f t="shared" si="10"/>
        <v>5.329999999999984</v>
      </c>
    </row>
    <row r="148" spans="1:6" ht="12.75">
      <c r="A148" s="5">
        <v>35359</v>
      </c>
      <c r="B148" s="3">
        <f t="shared" si="8"/>
        <v>35359</v>
      </c>
      <c r="C148" s="11">
        <f t="shared" si="11"/>
        <v>1996.808219178082</v>
      </c>
      <c r="D148" s="2">
        <v>134.05</v>
      </c>
      <c r="E148" s="1">
        <f t="shared" si="9"/>
        <v>-0.07999999999998408</v>
      </c>
      <c r="F148" s="1">
        <f t="shared" si="10"/>
        <v>5.25</v>
      </c>
    </row>
    <row r="149" spans="1:6" ht="12.75">
      <c r="A149" s="5">
        <v>35389</v>
      </c>
      <c r="B149" s="3">
        <f t="shared" si="8"/>
        <v>35389</v>
      </c>
      <c r="C149" s="11">
        <f t="shared" si="11"/>
        <v>1996.8904109589039</v>
      </c>
      <c r="D149" s="4">
        <v>133.73</v>
      </c>
      <c r="E149" s="1">
        <f t="shared" si="9"/>
        <v>-0.3200000000000216</v>
      </c>
      <c r="F149" s="1">
        <f t="shared" si="10"/>
        <v>4.929999999999978</v>
      </c>
    </row>
    <row r="150" spans="1:6" ht="12.75">
      <c r="A150" s="5">
        <v>35422</v>
      </c>
      <c r="B150" s="3">
        <f t="shared" si="8"/>
        <v>35422</v>
      </c>
      <c r="C150" s="11">
        <f t="shared" si="11"/>
        <v>1996.980821917808</v>
      </c>
      <c r="D150" s="2">
        <v>133.67</v>
      </c>
      <c r="E150" s="1">
        <f t="shared" si="9"/>
        <v>-0.060000000000002274</v>
      </c>
      <c r="F150" s="1">
        <f t="shared" si="10"/>
        <v>4.869999999999976</v>
      </c>
    </row>
    <row r="151" spans="1:6" ht="12.75">
      <c r="A151" s="5">
        <v>35451</v>
      </c>
      <c r="B151" s="3">
        <f t="shared" si="8"/>
        <v>35451</v>
      </c>
      <c r="C151" s="11">
        <f>1997+(21/365)</f>
        <v>1997.0575342465754</v>
      </c>
      <c r="D151" s="4">
        <v>133.31</v>
      </c>
      <c r="E151" s="1">
        <f t="shared" si="9"/>
        <v>-0.3599999999999852</v>
      </c>
      <c r="F151" s="1">
        <f t="shared" si="10"/>
        <v>4.509999999999991</v>
      </c>
    </row>
    <row r="152" spans="1:6" ht="12.75">
      <c r="A152" s="5">
        <v>35481</v>
      </c>
      <c r="B152" s="3">
        <f t="shared" si="8"/>
        <v>35481</v>
      </c>
      <c r="C152" s="11">
        <f t="shared" si="11"/>
        <v>1997.1397260273973</v>
      </c>
      <c r="D152" s="2">
        <v>133.27</v>
      </c>
      <c r="E152" s="1">
        <f t="shared" si="9"/>
        <v>-0.03999999999999204</v>
      </c>
      <c r="F152" s="1">
        <f t="shared" si="10"/>
        <v>4.469999999999999</v>
      </c>
    </row>
    <row r="153" spans="1:6" ht="12.75">
      <c r="A153" s="5">
        <v>35509</v>
      </c>
      <c r="B153" s="3">
        <f t="shared" si="8"/>
        <v>35509</v>
      </c>
      <c r="C153" s="11">
        <f t="shared" si="11"/>
        <v>1997.2164383561644</v>
      </c>
      <c r="D153" s="4">
        <v>133.76</v>
      </c>
      <c r="E153" s="1">
        <f t="shared" si="9"/>
        <v>0.4899999999999807</v>
      </c>
      <c r="F153" s="1">
        <f t="shared" si="10"/>
        <v>4.9599999999999795</v>
      </c>
    </row>
    <row r="154" spans="1:6" ht="12.75">
      <c r="A154" s="5">
        <v>35541</v>
      </c>
      <c r="B154" s="3">
        <f t="shared" si="8"/>
        <v>35541</v>
      </c>
      <c r="C154" s="11">
        <f t="shared" si="11"/>
        <v>1997.3041095890412</v>
      </c>
      <c r="D154" s="2">
        <v>134.02</v>
      </c>
      <c r="E154" s="1">
        <f t="shared" si="9"/>
        <v>0.2600000000000193</v>
      </c>
      <c r="F154" s="1">
        <f t="shared" si="10"/>
        <v>5.219999999999999</v>
      </c>
    </row>
    <row r="155" spans="1:6" ht="12.75">
      <c r="A155" s="5">
        <v>35570</v>
      </c>
      <c r="B155" s="3">
        <f t="shared" si="8"/>
        <v>35570</v>
      </c>
      <c r="C155" s="11">
        <f t="shared" si="11"/>
        <v>1997.3835616438357</v>
      </c>
      <c r="D155" s="4">
        <v>134.7</v>
      </c>
      <c r="E155" s="1">
        <f t="shared" si="9"/>
        <v>0.6799999999999784</v>
      </c>
      <c r="F155" s="1">
        <f t="shared" si="10"/>
        <v>5.899999999999977</v>
      </c>
    </row>
    <row r="156" spans="1:6" ht="12.75">
      <c r="A156" s="5">
        <v>35601</v>
      </c>
      <c r="B156" s="3">
        <f t="shared" si="8"/>
        <v>35601</v>
      </c>
      <c r="C156" s="11">
        <f t="shared" si="11"/>
        <v>1997.468493150685</v>
      </c>
      <c r="D156" s="2">
        <v>134.57</v>
      </c>
      <c r="E156" s="1">
        <f t="shared" si="9"/>
        <v>-0.12999999999999545</v>
      </c>
      <c r="F156" s="1">
        <f t="shared" si="10"/>
        <v>5.769999999999982</v>
      </c>
    </row>
    <row r="157" spans="1:6" ht="12.75">
      <c r="A157" s="5">
        <v>35632</v>
      </c>
      <c r="B157" s="3">
        <f t="shared" si="8"/>
        <v>35632</v>
      </c>
      <c r="C157" s="11">
        <f t="shared" si="11"/>
        <v>1997.5534246575342</v>
      </c>
      <c r="D157" s="4">
        <v>135.46</v>
      </c>
      <c r="E157" s="1">
        <f t="shared" si="9"/>
        <v>0.8900000000000148</v>
      </c>
      <c r="F157" s="1">
        <f t="shared" si="10"/>
        <v>6.659999999999997</v>
      </c>
    </row>
    <row r="158" spans="1:6" ht="12.75">
      <c r="A158" s="5">
        <v>35662</v>
      </c>
      <c r="B158" s="3">
        <f t="shared" si="8"/>
        <v>35662</v>
      </c>
      <c r="C158" s="11">
        <f t="shared" si="11"/>
        <v>1997.635616438356</v>
      </c>
      <c r="D158" s="2">
        <v>135.47</v>
      </c>
      <c r="E158" s="1">
        <f t="shared" si="9"/>
        <v>0.009999999999990905</v>
      </c>
      <c r="F158" s="1">
        <f t="shared" si="10"/>
        <v>6.6699999999999875</v>
      </c>
    </row>
    <row r="159" spans="1:6" ht="12.75">
      <c r="A159" s="5">
        <v>35692</v>
      </c>
      <c r="B159" s="3">
        <f t="shared" si="8"/>
        <v>35692</v>
      </c>
      <c r="C159" s="11">
        <f t="shared" si="11"/>
        <v>1997.7178082191779</v>
      </c>
      <c r="D159" s="4">
        <v>135.54</v>
      </c>
      <c r="E159" s="1">
        <f t="shared" si="9"/>
        <v>0.06999999999999318</v>
      </c>
      <c r="F159" s="1">
        <f t="shared" si="10"/>
        <v>6.739999999999981</v>
      </c>
    </row>
    <row r="160" spans="1:6" ht="12.75">
      <c r="A160" s="5">
        <v>35723</v>
      </c>
      <c r="B160" s="3">
        <f t="shared" si="8"/>
        <v>35723</v>
      </c>
      <c r="C160" s="11">
        <f t="shared" si="11"/>
        <v>1997.802739726027</v>
      </c>
      <c r="D160" s="2">
        <v>134.98</v>
      </c>
      <c r="E160" s="1">
        <f t="shared" si="9"/>
        <v>-0.5600000000000023</v>
      </c>
      <c r="F160" s="1">
        <f t="shared" si="10"/>
        <v>6.179999999999978</v>
      </c>
    </row>
    <row r="161" spans="1:6" ht="12.75">
      <c r="A161" s="5">
        <v>35754</v>
      </c>
      <c r="B161" s="3">
        <f t="shared" si="8"/>
        <v>35754</v>
      </c>
      <c r="C161" s="11">
        <f t="shared" si="11"/>
        <v>1997.8876712328763</v>
      </c>
      <c r="D161" s="4">
        <v>134.7</v>
      </c>
      <c r="E161" s="1">
        <f t="shared" si="9"/>
        <v>-0.28000000000000114</v>
      </c>
      <c r="F161" s="1">
        <f t="shared" si="10"/>
        <v>5.899999999999977</v>
      </c>
    </row>
    <row r="162" spans="1:6" ht="12.75">
      <c r="A162" s="5">
        <v>35783</v>
      </c>
      <c r="B162" s="3">
        <f t="shared" si="8"/>
        <v>35783</v>
      </c>
      <c r="C162" s="11">
        <f t="shared" si="11"/>
        <v>1997.9671232876708</v>
      </c>
      <c r="D162" s="2">
        <v>134.66</v>
      </c>
      <c r="E162" s="1">
        <f t="shared" si="9"/>
        <v>-0.03999999999999204</v>
      </c>
      <c r="F162" s="1">
        <f t="shared" si="10"/>
        <v>5.859999999999985</v>
      </c>
    </row>
    <row r="163" spans="1:6" ht="12.75">
      <c r="A163" s="5">
        <v>35815</v>
      </c>
      <c r="B163" s="3">
        <f t="shared" si="8"/>
        <v>35815</v>
      </c>
      <c r="C163" s="11">
        <f>1998+(20/365)</f>
        <v>1998.054794520548</v>
      </c>
      <c r="D163" s="4">
        <v>134.4</v>
      </c>
      <c r="E163" s="1">
        <f t="shared" si="9"/>
        <v>-0.2599999999999909</v>
      </c>
      <c r="F163" s="1">
        <f t="shared" si="10"/>
        <v>5.599999999999994</v>
      </c>
    </row>
    <row r="164" spans="1:6" ht="12.75">
      <c r="A164" s="5">
        <v>35846</v>
      </c>
      <c r="B164" s="3">
        <f t="shared" si="8"/>
        <v>35846</v>
      </c>
      <c r="C164" s="11">
        <f t="shared" si="11"/>
        <v>1998.1397260273973</v>
      </c>
      <c r="D164" s="2">
        <v>134.21</v>
      </c>
      <c r="E164" s="1">
        <f t="shared" si="9"/>
        <v>-0.18999999999999773</v>
      </c>
      <c r="F164" s="1">
        <f t="shared" si="10"/>
        <v>5.409999999999997</v>
      </c>
    </row>
    <row r="165" spans="1:6" ht="12.75">
      <c r="A165" s="5">
        <v>35877</v>
      </c>
      <c r="B165" s="3">
        <f t="shared" si="8"/>
        <v>35877</v>
      </c>
      <c r="C165" s="11">
        <f t="shared" si="11"/>
        <v>1998.2246575342465</v>
      </c>
      <c r="D165" s="4">
        <v>134.06</v>
      </c>
      <c r="E165" s="1">
        <f t="shared" si="9"/>
        <v>-0.15000000000000568</v>
      </c>
      <c r="F165" s="1">
        <f t="shared" si="10"/>
        <v>5.259999999999991</v>
      </c>
    </row>
    <row r="166" spans="1:6" ht="12.75">
      <c r="A166" s="5">
        <v>35905</v>
      </c>
      <c r="B166" s="3">
        <f t="shared" si="8"/>
        <v>35905</v>
      </c>
      <c r="C166" s="11">
        <f t="shared" si="11"/>
        <v>1998.3013698630136</v>
      </c>
      <c r="D166" s="2">
        <v>134.2</v>
      </c>
      <c r="E166" s="1">
        <f t="shared" si="9"/>
        <v>0.13999999999998636</v>
      </c>
      <c r="F166" s="1">
        <f t="shared" si="10"/>
        <v>5.399999999999977</v>
      </c>
    </row>
    <row r="167" spans="1:6" ht="12.75">
      <c r="A167" s="5">
        <v>35935</v>
      </c>
      <c r="B167" s="3">
        <f t="shared" si="8"/>
        <v>35935</v>
      </c>
      <c r="C167" s="11">
        <f t="shared" si="11"/>
        <v>1998.3835616438355</v>
      </c>
      <c r="D167" s="4">
        <v>134.54</v>
      </c>
      <c r="E167" s="1">
        <f t="shared" si="9"/>
        <v>0.3400000000000034</v>
      </c>
      <c r="F167" s="1">
        <f t="shared" si="10"/>
        <v>5.739999999999981</v>
      </c>
    </row>
    <row r="168" spans="1:6" ht="12.75">
      <c r="A168" s="5">
        <v>35965</v>
      </c>
      <c r="B168" s="3">
        <f t="shared" si="8"/>
        <v>35965</v>
      </c>
      <c r="C168" s="11">
        <f t="shared" si="11"/>
        <v>1998.4657534246574</v>
      </c>
      <c r="D168" s="4">
        <v>134.7</v>
      </c>
      <c r="E168" s="1">
        <f t="shared" si="9"/>
        <v>0.1599999999999966</v>
      </c>
      <c r="F168" s="1">
        <f t="shared" si="10"/>
        <v>5.899999999999977</v>
      </c>
    </row>
    <row r="169" spans="1:6" ht="12.75">
      <c r="A169" s="5">
        <v>35996</v>
      </c>
      <c r="B169" s="3">
        <f t="shared" si="8"/>
        <v>35996</v>
      </c>
      <c r="C169" s="11">
        <f t="shared" si="11"/>
        <v>1998.5506849315066</v>
      </c>
      <c r="D169" s="4">
        <v>135.32</v>
      </c>
      <c r="E169" s="1">
        <f t="shared" si="9"/>
        <v>0.6200000000000045</v>
      </c>
      <c r="F169" s="1">
        <f t="shared" si="10"/>
        <v>6.519999999999982</v>
      </c>
    </row>
    <row r="170" spans="1:6" ht="12.75">
      <c r="A170" s="5">
        <v>36027</v>
      </c>
      <c r="B170" s="3">
        <f t="shared" si="8"/>
        <v>36027</v>
      </c>
      <c r="C170" s="11">
        <f t="shared" si="11"/>
        <v>1998.6356164383558</v>
      </c>
      <c r="D170" s="2">
        <v>135.54</v>
      </c>
      <c r="E170" s="1">
        <f t="shared" si="9"/>
        <v>0.21999999999999886</v>
      </c>
      <c r="F170" s="1">
        <f t="shared" si="10"/>
        <v>6.739999999999981</v>
      </c>
    </row>
    <row r="171" spans="1:6" ht="12.75">
      <c r="A171" s="5">
        <v>36059</v>
      </c>
      <c r="B171" s="3">
        <f t="shared" si="8"/>
        <v>36059</v>
      </c>
      <c r="C171" s="11">
        <f t="shared" si="11"/>
        <v>1998.7232876712326</v>
      </c>
      <c r="D171" s="4">
        <v>135.59</v>
      </c>
      <c r="E171" s="1">
        <f t="shared" si="9"/>
        <v>0.05000000000001137</v>
      </c>
      <c r="F171" s="1">
        <f t="shared" si="10"/>
        <v>6.789999999999992</v>
      </c>
    </row>
    <row r="172" spans="1:6" ht="12.75">
      <c r="A172" s="5">
        <v>36088</v>
      </c>
      <c r="B172" s="3">
        <f t="shared" si="8"/>
        <v>36088</v>
      </c>
      <c r="C172" s="11">
        <f t="shared" si="11"/>
        <v>1998.802739726027</v>
      </c>
      <c r="D172" s="4">
        <v>135.4</v>
      </c>
      <c r="E172" s="1">
        <f t="shared" si="9"/>
        <v>-0.18999999999999773</v>
      </c>
      <c r="F172" s="1">
        <f t="shared" si="10"/>
        <v>6.599999999999994</v>
      </c>
    </row>
    <row r="173" spans="1:6" ht="12.75">
      <c r="A173" s="5">
        <v>36119</v>
      </c>
      <c r="B173" s="3">
        <f t="shared" si="8"/>
        <v>36119</v>
      </c>
      <c r="C173" s="11">
        <f t="shared" si="11"/>
        <v>1998.8876712328763</v>
      </c>
      <c r="D173" s="4">
        <v>135.2</v>
      </c>
      <c r="E173" s="1">
        <f t="shared" si="9"/>
        <v>-0.20000000000001705</v>
      </c>
      <c r="F173" s="1">
        <f t="shared" si="10"/>
        <v>6.399999999999977</v>
      </c>
    </row>
    <row r="174" spans="1:6" ht="12.75">
      <c r="A174" s="5">
        <v>36150</v>
      </c>
      <c r="B174" s="3">
        <f t="shared" si="8"/>
        <v>36150</v>
      </c>
      <c r="C174" s="11">
        <f t="shared" si="11"/>
        <v>1998.9726027397255</v>
      </c>
      <c r="D174" s="2">
        <v>134.89</v>
      </c>
      <c r="E174" s="1">
        <f t="shared" si="9"/>
        <v>-0.3100000000000023</v>
      </c>
      <c r="F174" s="1">
        <f t="shared" si="10"/>
        <v>6.089999999999975</v>
      </c>
    </row>
    <row r="175" spans="1:6" ht="12.75">
      <c r="A175" s="5">
        <v>36180</v>
      </c>
      <c r="B175" s="3">
        <f t="shared" si="8"/>
        <v>36180</v>
      </c>
      <c r="C175" s="11">
        <f>1999+(20/365)</f>
        <v>1999.054794520548</v>
      </c>
      <c r="D175" s="4">
        <v>134.54</v>
      </c>
      <c r="E175" s="1">
        <f t="shared" si="9"/>
        <v>-0.3499999999999943</v>
      </c>
      <c r="F175" s="1">
        <f t="shared" si="10"/>
        <v>5.739999999999981</v>
      </c>
    </row>
    <row r="176" spans="1:6" ht="12.75">
      <c r="A176" s="5">
        <v>36213</v>
      </c>
      <c r="B176" s="3">
        <f t="shared" si="8"/>
        <v>36213</v>
      </c>
      <c r="C176" s="11">
        <f t="shared" si="11"/>
        <v>1999.1452054794522</v>
      </c>
      <c r="D176" s="2">
        <v>134.18</v>
      </c>
      <c r="E176" s="1">
        <f t="shared" si="9"/>
        <v>-0.3599999999999852</v>
      </c>
      <c r="F176" s="1">
        <f t="shared" si="10"/>
        <v>5.3799999999999955</v>
      </c>
    </row>
    <row r="177" spans="1:6" ht="12.75">
      <c r="A177" s="5">
        <v>36238</v>
      </c>
      <c r="B177" s="3">
        <f t="shared" si="8"/>
        <v>36238</v>
      </c>
      <c r="C177" s="11">
        <f t="shared" si="11"/>
        <v>1999.213698630137</v>
      </c>
      <c r="D177" s="4">
        <v>134.17</v>
      </c>
      <c r="E177" s="1">
        <f t="shared" si="9"/>
        <v>-0.010000000000019327</v>
      </c>
      <c r="F177" s="1">
        <f t="shared" si="10"/>
        <v>5.369999999999976</v>
      </c>
    </row>
    <row r="178" spans="1:6" ht="12.75">
      <c r="A178" s="5">
        <v>36270</v>
      </c>
      <c r="B178" s="3">
        <f t="shared" si="8"/>
        <v>36270</v>
      </c>
      <c r="C178" s="11">
        <f t="shared" si="11"/>
        <v>1999.3013698630139</v>
      </c>
      <c r="D178" s="2">
        <v>134.04</v>
      </c>
      <c r="E178" s="1">
        <f t="shared" si="9"/>
        <v>-0.12999999999999545</v>
      </c>
      <c r="F178" s="1">
        <f t="shared" si="10"/>
        <v>5.239999999999981</v>
      </c>
    </row>
    <row r="179" spans="1:6" ht="12.75">
      <c r="A179" s="5">
        <v>36300</v>
      </c>
      <c r="B179" s="3">
        <f t="shared" si="8"/>
        <v>36300</v>
      </c>
      <c r="C179" s="11">
        <f t="shared" si="11"/>
        <v>1999.3835616438357</v>
      </c>
      <c r="D179" s="4">
        <v>134.32</v>
      </c>
      <c r="E179" s="1">
        <f t="shared" si="9"/>
        <v>0.28000000000000114</v>
      </c>
      <c r="F179" s="1">
        <f t="shared" si="10"/>
        <v>5.519999999999982</v>
      </c>
    </row>
    <row r="180" spans="1:6" ht="12.75">
      <c r="A180" s="5">
        <v>36333</v>
      </c>
      <c r="B180" s="3">
        <f t="shared" si="8"/>
        <v>36333</v>
      </c>
      <c r="C180" s="11">
        <f t="shared" si="11"/>
        <v>1999.4739726027399</v>
      </c>
      <c r="D180" s="2">
        <v>134.31</v>
      </c>
      <c r="E180" s="1">
        <f t="shared" si="9"/>
        <v>-0.009999999999990905</v>
      </c>
      <c r="F180" s="1">
        <f t="shared" si="10"/>
        <v>5.509999999999991</v>
      </c>
    </row>
    <row r="181" spans="1:6" ht="12.75">
      <c r="A181" s="5">
        <v>36361</v>
      </c>
      <c r="B181" s="3">
        <f t="shared" si="8"/>
        <v>36361</v>
      </c>
      <c r="C181" s="11">
        <f t="shared" si="11"/>
        <v>1999.550684931507</v>
      </c>
      <c r="D181" s="4">
        <v>134.75</v>
      </c>
      <c r="E181" s="1">
        <f t="shared" si="9"/>
        <v>0.4399999999999977</v>
      </c>
      <c r="F181" s="1">
        <f t="shared" si="10"/>
        <v>5.949999999999989</v>
      </c>
    </row>
    <row r="182" spans="1:6" ht="12.75">
      <c r="A182" s="5">
        <v>36392</v>
      </c>
      <c r="B182" s="3">
        <f t="shared" si="8"/>
        <v>36392</v>
      </c>
      <c r="C182" s="11">
        <f t="shared" si="11"/>
        <v>1999.6356164383562</v>
      </c>
      <c r="D182" s="4">
        <v>135</v>
      </c>
      <c r="E182" s="1">
        <f t="shared" si="9"/>
        <v>0.25</v>
      </c>
      <c r="F182" s="1">
        <f t="shared" si="10"/>
        <v>6.199999999999989</v>
      </c>
    </row>
    <row r="183" spans="1:6" ht="12.75">
      <c r="A183" s="5">
        <v>36423</v>
      </c>
      <c r="B183" s="3">
        <f t="shared" si="8"/>
        <v>36423</v>
      </c>
      <c r="C183" s="11">
        <f t="shared" si="11"/>
        <v>1999.7205479452055</v>
      </c>
      <c r="D183" s="4">
        <v>135.16</v>
      </c>
      <c r="E183" s="1">
        <f t="shared" si="9"/>
        <v>0.1599999999999966</v>
      </c>
      <c r="F183" s="1">
        <f t="shared" si="10"/>
        <v>6.359999999999985</v>
      </c>
    </row>
    <row r="184" spans="1:6" ht="12.75">
      <c r="A184" s="5">
        <v>36453</v>
      </c>
      <c r="B184" s="3">
        <f t="shared" si="8"/>
        <v>36453</v>
      </c>
      <c r="C184" s="11">
        <f t="shared" si="11"/>
        <v>1999.8027397260273</v>
      </c>
      <c r="D184" s="2">
        <v>134.69</v>
      </c>
      <c r="E184" s="1">
        <f t="shared" si="9"/>
        <v>-0.46999999999999886</v>
      </c>
      <c r="F184" s="1">
        <f t="shared" si="10"/>
        <v>5.889999999999986</v>
      </c>
    </row>
    <row r="185" spans="1:6" ht="12.75">
      <c r="A185" s="5">
        <v>36483</v>
      </c>
      <c r="B185" s="3">
        <f t="shared" si="8"/>
        <v>36483</v>
      </c>
      <c r="C185" s="11">
        <f t="shared" si="11"/>
        <v>1999.8849315068492</v>
      </c>
      <c r="D185" s="4">
        <v>135.21</v>
      </c>
      <c r="E185" s="1">
        <f t="shared" si="9"/>
        <v>0.5200000000000102</v>
      </c>
      <c r="F185" s="1">
        <f t="shared" si="10"/>
        <v>6.409999999999997</v>
      </c>
    </row>
    <row r="186" spans="1:6" ht="12.75">
      <c r="A186" s="5">
        <v>36514</v>
      </c>
      <c r="B186" s="3">
        <f t="shared" si="8"/>
        <v>36514</v>
      </c>
      <c r="C186" s="11">
        <f t="shared" si="11"/>
        <v>1999.9698630136984</v>
      </c>
      <c r="D186" s="4">
        <v>134.79</v>
      </c>
      <c r="E186" s="1">
        <f t="shared" si="9"/>
        <v>-0.4200000000000159</v>
      </c>
      <c r="F186" s="1">
        <f t="shared" si="10"/>
        <v>5.989999999999981</v>
      </c>
    </row>
    <row r="187" spans="1:6" ht="12.75">
      <c r="A187" s="5">
        <v>36545</v>
      </c>
      <c r="B187" s="3">
        <f t="shared" si="8"/>
        <v>36545</v>
      </c>
      <c r="C187" s="11">
        <f>2000+(20/365)</f>
        <v>2000.054794520548</v>
      </c>
      <c r="D187" s="4">
        <v>134.5</v>
      </c>
      <c r="E187" s="1">
        <f t="shared" si="9"/>
        <v>-0.28999999999999204</v>
      </c>
      <c r="F187" s="1">
        <f t="shared" si="10"/>
        <v>5.699999999999989</v>
      </c>
    </row>
    <row r="188" spans="1:6" ht="12.75">
      <c r="A188" s="5">
        <v>36580</v>
      </c>
      <c r="B188" s="3">
        <f t="shared" si="8"/>
        <v>36580</v>
      </c>
      <c r="C188" s="11">
        <f t="shared" si="11"/>
        <v>2000.150684931507</v>
      </c>
      <c r="D188" s="4">
        <v>134.86</v>
      </c>
      <c r="E188" s="1">
        <f t="shared" si="9"/>
        <v>0.36000000000001364</v>
      </c>
      <c r="F188" s="1">
        <f t="shared" si="10"/>
        <v>6.060000000000002</v>
      </c>
    </row>
    <row r="189" spans="1:6" ht="12.75">
      <c r="A189" s="5">
        <v>36606</v>
      </c>
      <c r="B189" s="3">
        <f t="shared" si="8"/>
        <v>36606</v>
      </c>
      <c r="C189" s="11">
        <f t="shared" si="11"/>
        <v>2000.2219178082194</v>
      </c>
      <c r="D189" s="4">
        <v>135.35</v>
      </c>
      <c r="E189" s="1">
        <f t="shared" si="9"/>
        <v>0.4899999999999807</v>
      </c>
      <c r="F189" s="1">
        <f t="shared" si="10"/>
        <v>6.549999999999983</v>
      </c>
    </row>
    <row r="190" spans="1:6" ht="12.75">
      <c r="A190" s="5">
        <v>36636</v>
      </c>
      <c r="B190" s="3">
        <f t="shared" si="8"/>
        <v>36636</v>
      </c>
      <c r="C190" s="11">
        <f t="shared" si="11"/>
        <v>2000.3041095890412</v>
      </c>
      <c r="D190" s="4">
        <v>135.2</v>
      </c>
      <c r="E190" s="1">
        <f t="shared" si="9"/>
        <v>-0.15000000000000568</v>
      </c>
      <c r="F190" s="1">
        <f t="shared" si="10"/>
        <v>6.399999999999977</v>
      </c>
    </row>
    <row r="191" spans="1:6" ht="12.75">
      <c r="A191" s="5">
        <v>36665</v>
      </c>
      <c r="B191" s="3">
        <f t="shared" si="8"/>
        <v>36665</v>
      </c>
      <c r="C191" s="11">
        <f t="shared" si="11"/>
        <v>2000.3835616438357</v>
      </c>
      <c r="D191" s="4">
        <v>135.32</v>
      </c>
      <c r="E191" s="1">
        <f t="shared" si="9"/>
        <v>0.12000000000000455</v>
      </c>
      <c r="F191" s="1">
        <f t="shared" si="10"/>
        <v>6.519999999999982</v>
      </c>
    </row>
    <row r="192" spans="1:6" ht="12.75">
      <c r="A192" s="5">
        <v>36703</v>
      </c>
      <c r="B192" s="3">
        <f t="shared" si="8"/>
        <v>36703</v>
      </c>
      <c r="C192" s="11">
        <f t="shared" si="11"/>
        <v>2000.487671232877</v>
      </c>
      <c r="D192" s="4">
        <v>136.09</v>
      </c>
      <c r="E192" s="1">
        <f t="shared" si="9"/>
        <v>0.7700000000000102</v>
      </c>
      <c r="F192" s="1">
        <f t="shared" si="10"/>
        <v>7.289999999999992</v>
      </c>
    </row>
    <row r="193" spans="1:6" ht="12.75">
      <c r="A193" s="5">
        <v>36727</v>
      </c>
      <c r="B193" s="3">
        <f t="shared" si="8"/>
        <v>36727</v>
      </c>
      <c r="C193" s="11">
        <f t="shared" si="11"/>
        <v>2000.5534246575344</v>
      </c>
      <c r="D193" s="4">
        <v>136.22</v>
      </c>
      <c r="E193" s="1">
        <f t="shared" si="9"/>
        <v>0.12999999999999545</v>
      </c>
      <c r="F193" s="1">
        <f t="shared" si="10"/>
        <v>7.4199999999999875</v>
      </c>
    </row>
    <row r="194" spans="1:6" ht="12.75">
      <c r="A194" s="5">
        <v>36760</v>
      </c>
      <c r="B194" s="3">
        <f t="shared" si="8"/>
        <v>36760</v>
      </c>
      <c r="C194" s="11">
        <f t="shared" si="11"/>
        <v>2000.6438356164385</v>
      </c>
      <c r="D194" s="4">
        <v>136.9</v>
      </c>
      <c r="E194" s="1">
        <f t="shared" si="9"/>
        <v>0.6800000000000068</v>
      </c>
      <c r="F194" s="1">
        <f t="shared" si="10"/>
        <v>8.099999999999994</v>
      </c>
    </row>
    <row r="195" spans="1:6" ht="12.75">
      <c r="A195" s="5">
        <v>36790</v>
      </c>
      <c r="B195" s="3">
        <f t="shared" si="8"/>
        <v>36790</v>
      </c>
      <c r="C195" s="11">
        <f t="shared" si="11"/>
        <v>2000.7260273972604</v>
      </c>
      <c r="D195" s="4">
        <v>136.9</v>
      </c>
      <c r="E195" s="1">
        <f t="shared" si="9"/>
        <v>0</v>
      </c>
      <c r="F195" s="1">
        <f t="shared" si="10"/>
        <v>8.099999999999994</v>
      </c>
    </row>
    <row r="196" spans="1:6" ht="12.75">
      <c r="A196" s="5">
        <v>36819</v>
      </c>
      <c r="B196" s="3">
        <f t="shared" si="8"/>
        <v>36819</v>
      </c>
      <c r="C196" s="11">
        <f t="shared" si="11"/>
        <v>2000.805479452055</v>
      </c>
      <c r="D196" s="4">
        <v>137.02</v>
      </c>
      <c r="E196" s="1">
        <f t="shared" si="9"/>
        <v>0.12000000000000455</v>
      </c>
      <c r="F196" s="1">
        <f t="shared" si="10"/>
        <v>8.219999999999999</v>
      </c>
    </row>
    <row r="197" spans="1:6" ht="12.75">
      <c r="A197" s="5">
        <v>36850</v>
      </c>
      <c r="B197" s="3">
        <f aca="true" t="shared" si="12" ref="B197:B260">A197</f>
        <v>36850</v>
      </c>
      <c r="C197" s="11">
        <f t="shared" si="11"/>
        <v>2000.890410958904</v>
      </c>
      <c r="D197" s="4">
        <v>136.83</v>
      </c>
      <c r="E197" s="1">
        <f aca="true" t="shared" si="13" ref="E197:E260">D197-D196</f>
        <v>-0.18999999999999773</v>
      </c>
      <c r="F197" s="1">
        <f aca="true" t="shared" si="14" ref="F197:F280">D197-$D$5</f>
        <v>8.030000000000001</v>
      </c>
    </row>
    <row r="198" spans="1:6" ht="12.75">
      <c r="A198" s="5">
        <v>36880</v>
      </c>
      <c r="B198" s="3">
        <f t="shared" si="12"/>
        <v>36880</v>
      </c>
      <c r="C198" s="11">
        <f t="shared" si="11"/>
        <v>2000.972602739726</v>
      </c>
      <c r="D198" s="4">
        <v>136.68</v>
      </c>
      <c r="E198" s="1">
        <f t="shared" si="13"/>
        <v>-0.15000000000000568</v>
      </c>
      <c r="F198" s="1">
        <f t="shared" si="14"/>
        <v>7.8799999999999955</v>
      </c>
    </row>
    <row r="199" spans="1:6" ht="12.75">
      <c r="A199" s="5">
        <v>36910</v>
      </c>
      <c r="B199" s="3">
        <f t="shared" si="12"/>
        <v>36910</v>
      </c>
      <c r="C199" s="11">
        <f>2001+(19/365)</f>
        <v>2001.0520547945205</v>
      </c>
      <c r="D199" s="4">
        <v>136.68</v>
      </c>
      <c r="E199" s="1">
        <f t="shared" si="13"/>
        <v>0</v>
      </c>
      <c r="F199" s="1">
        <f t="shared" si="14"/>
        <v>7.8799999999999955</v>
      </c>
    </row>
    <row r="200" spans="1:6" ht="12.75">
      <c r="A200" s="5">
        <v>36941</v>
      </c>
      <c r="B200" s="3">
        <f t="shared" si="12"/>
        <v>36941</v>
      </c>
      <c r="C200" s="11">
        <f t="shared" si="11"/>
        <v>2001.1369863013697</v>
      </c>
      <c r="D200" s="4">
        <v>136.24</v>
      </c>
      <c r="E200" s="1">
        <f t="shared" si="13"/>
        <v>-0.4399999999999977</v>
      </c>
      <c r="F200" s="1">
        <f t="shared" si="14"/>
        <v>7.439999999999998</v>
      </c>
    </row>
    <row r="201" spans="1:6" ht="12.75">
      <c r="A201" s="5">
        <v>36970</v>
      </c>
      <c r="B201" s="3">
        <f t="shared" si="12"/>
        <v>36970</v>
      </c>
      <c r="C201" s="11">
        <f aca="true" t="shared" si="15" ref="C201:C210">C200+((B201-B200)/365)</f>
        <v>2001.2164383561642</v>
      </c>
      <c r="D201" s="4">
        <v>136.12</v>
      </c>
      <c r="E201" s="1">
        <f t="shared" si="13"/>
        <v>-0.12000000000000455</v>
      </c>
      <c r="F201" s="1">
        <f t="shared" si="14"/>
        <v>7.319999999999993</v>
      </c>
    </row>
    <row r="202" spans="1:6" ht="12.75">
      <c r="A202" s="5">
        <v>37001</v>
      </c>
      <c r="B202" s="3">
        <f t="shared" si="12"/>
        <v>37001</v>
      </c>
      <c r="C202" s="11">
        <f t="shared" si="15"/>
        <v>2001.3013698630134</v>
      </c>
      <c r="D202" s="4">
        <v>136.24</v>
      </c>
      <c r="E202" s="1">
        <f t="shared" si="13"/>
        <v>0.12000000000000455</v>
      </c>
      <c r="F202" s="1">
        <f t="shared" si="14"/>
        <v>7.439999999999998</v>
      </c>
    </row>
    <row r="203" spans="1:6" ht="12.75">
      <c r="A203" s="5">
        <v>37032</v>
      </c>
      <c r="B203" s="3">
        <f t="shared" si="12"/>
        <v>37032</v>
      </c>
      <c r="C203" s="11">
        <f t="shared" si="15"/>
        <v>2001.3863013698626</v>
      </c>
      <c r="D203" s="4">
        <v>136.46</v>
      </c>
      <c r="E203" s="1">
        <f t="shared" si="13"/>
        <v>0.21999999999999886</v>
      </c>
      <c r="F203" s="1">
        <f t="shared" si="14"/>
        <v>7.659999999999997</v>
      </c>
    </row>
    <row r="204" spans="1:6" ht="12.75">
      <c r="A204" s="5">
        <v>37067</v>
      </c>
      <c r="B204" s="3">
        <f t="shared" si="12"/>
        <v>37067</v>
      </c>
      <c r="C204" s="11">
        <f t="shared" si="15"/>
        <v>2001.4821917808215</v>
      </c>
      <c r="D204" s="4">
        <v>136.84</v>
      </c>
      <c r="E204" s="1">
        <f t="shared" si="13"/>
        <v>0.37999999999999545</v>
      </c>
      <c r="F204" s="1">
        <f t="shared" si="14"/>
        <v>8.039999999999992</v>
      </c>
    </row>
    <row r="205" spans="1:6" ht="12.75">
      <c r="A205" s="5">
        <v>37092</v>
      </c>
      <c r="B205" s="3">
        <f t="shared" si="12"/>
        <v>37092</v>
      </c>
      <c r="C205" s="11">
        <f t="shared" si="15"/>
        <v>2001.5506849315063</v>
      </c>
      <c r="D205" s="4">
        <v>137.53</v>
      </c>
      <c r="E205" s="1">
        <f t="shared" si="13"/>
        <v>0.6899999999999977</v>
      </c>
      <c r="F205" s="1">
        <f t="shared" si="14"/>
        <v>8.72999999999999</v>
      </c>
    </row>
    <row r="206" spans="1:6" ht="12.75">
      <c r="A206" s="5">
        <v>37123</v>
      </c>
      <c r="B206" s="3">
        <f t="shared" si="12"/>
        <v>37123</v>
      </c>
      <c r="C206" s="11">
        <f t="shared" si="15"/>
        <v>2001.6356164383556</v>
      </c>
      <c r="D206" s="4">
        <v>137.97</v>
      </c>
      <c r="E206" s="1">
        <f t="shared" si="13"/>
        <v>0.4399999999999977</v>
      </c>
      <c r="F206" s="1">
        <f t="shared" si="14"/>
        <v>9.169999999999987</v>
      </c>
    </row>
    <row r="207" spans="1:6" ht="12.75">
      <c r="A207" s="5">
        <v>37154</v>
      </c>
      <c r="B207" s="3">
        <f t="shared" si="12"/>
        <v>37154</v>
      </c>
      <c r="C207" s="11">
        <f t="shared" si="15"/>
        <v>2001.7205479452048</v>
      </c>
      <c r="D207" s="4">
        <v>137.97</v>
      </c>
      <c r="E207" s="1">
        <f t="shared" si="13"/>
        <v>0</v>
      </c>
      <c r="F207" s="1">
        <f t="shared" si="14"/>
        <v>9.169999999999987</v>
      </c>
    </row>
    <row r="208" spans="1:6" ht="12.75">
      <c r="A208" s="5">
        <v>37183</v>
      </c>
      <c r="B208" s="3">
        <f t="shared" si="12"/>
        <v>37183</v>
      </c>
      <c r="C208" s="11">
        <f t="shared" si="15"/>
        <v>2001.7999999999993</v>
      </c>
      <c r="D208" s="4">
        <v>137.65</v>
      </c>
      <c r="E208" s="1">
        <f t="shared" si="13"/>
        <v>-0.3199999999999932</v>
      </c>
      <c r="F208" s="1">
        <f t="shared" si="14"/>
        <v>8.849999999999994</v>
      </c>
    </row>
    <row r="209" spans="1:6" ht="12.75">
      <c r="A209" s="5">
        <v>37215</v>
      </c>
      <c r="B209" s="3">
        <f t="shared" si="12"/>
        <v>37215</v>
      </c>
      <c r="C209" s="11">
        <f t="shared" si="15"/>
        <v>2001.887671232876</v>
      </c>
      <c r="D209" s="4">
        <v>137.52</v>
      </c>
      <c r="E209" s="1">
        <f t="shared" si="13"/>
        <v>-0.12999999999999545</v>
      </c>
      <c r="F209" s="1">
        <f t="shared" si="14"/>
        <v>8.719999999999999</v>
      </c>
    </row>
    <row r="210" spans="1:6" ht="12.75">
      <c r="A210" s="5">
        <v>37245</v>
      </c>
      <c r="B210" s="3">
        <f t="shared" si="12"/>
        <v>37245</v>
      </c>
      <c r="C210" s="11">
        <f t="shared" si="15"/>
        <v>2001.969863013698</v>
      </c>
      <c r="D210" s="4">
        <v>137.4</v>
      </c>
      <c r="E210" s="1">
        <f t="shared" si="13"/>
        <v>-0.12000000000000455</v>
      </c>
      <c r="F210" s="1">
        <f t="shared" si="14"/>
        <v>8.599999999999994</v>
      </c>
    </row>
    <row r="211" spans="1:6" ht="12.75">
      <c r="A211" s="5">
        <v>37278</v>
      </c>
      <c r="B211" s="3">
        <f t="shared" si="12"/>
        <v>37278</v>
      </c>
      <c r="C211" s="11">
        <f>2002+(22/365)</f>
        <v>2002.0602739726028</v>
      </c>
      <c r="D211" s="4">
        <v>136.79</v>
      </c>
      <c r="E211" s="1">
        <f t="shared" si="13"/>
        <v>-0.6100000000000136</v>
      </c>
      <c r="F211" s="1">
        <f t="shared" si="14"/>
        <v>7.989999999999981</v>
      </c>
    </row>
    <row r="212" spans="1:6" ht="12.75">
      <c r="A212" s="5">
        <v>37307</v>
      </c>
      <c r="B212" s="3">
        <f t="shared" si="12"/>
        <v>37307</v>
      </c>
      <c r="C212" s="11">
        <f aca="true" t="shared" si="16" ref="C212:C275">C211+((B212-B211)/365)</f>
        <v>2002.1397260273973</v>
      </c>
      <c r="D212" s="4">
        <v>136.68</v>
      </c>
      <c r="E212" s="1">
        <f t="shared" si="13"/>
        <v>-0.10999999999998522</v>
      </c>
      <c r="F212" s="1">
        <f t="shared" si="14"/>
        <v>7.8799999999999955</v>
      </c>
    </row>
    <row r="213" spans="1:6" ht="12.75">
      <c r="A213" s="5">
        <v>37336</v>
      </c>
      <c r="B213" s="3">
        <f t="shared" si="12"/>
        <v>37336</v>
      </c>
      <c r="C213" s="11">
        <f t="shared" si="16"/>
        <v>2002.2191780821918</v>
      </c>
      <c r="D213" s="4">
        <v>137.87</v>
      </c>
      <c r="E213" s="1">
        <f t="shared" si="13"/>
        <v>1.1899999999999977</v>
      </c>
      <c r="F213" s="1">
        <f t="shared" si="14"/>
        <v>9.069999999999993</v>
      </c>
    </row>
    <row r="214" spans="1:6" ht="12.75">
      <c r="A214" s="5">
        <v>37368</v>
      </c>
      <c r="B214" s="3">
        <f t="shared" si="12"/>
        <v>37368</v>
      </c>
      <c r="C214" s="11">
        <f t="shared" si="16"/>
        <v>2002.3068493150686</v>
      </c>
      <c r="D214" s="4">
        <v>137.7</v>
      </c>
      <c r="E214" s="1">
        <f t="shared" si="13"/>
        <v>-0.17000000000001592</v>
      </c>
      <c r="F214" s="1">
        <f t="shared" si="14"/>
        <v>8.899999999999977</v>
      </c>
    </row>
    <row r="215" spans="1:6" ht="12.75">
      <c r="A215" s="5">
        <v>37396</v>
      </c>
      <c r="B215" s="3">
        <f t="shared" si="12"/>
        <v>37396</v>
      </c>
      <c r="C215" s="11">
        <f t="shared" si="16"/>
        <v>2002.3835616438357</v>
      </c>
      <c r="D215" s="4">
        <v>138.24</v>
      </c>
      <c r="E215" s="1">
        <f t="shared" si="13"/>
        <v>0.5400000000000205</v>
      </c>
      <c r="F215" s="1">
        <f t="shared" si="14"/>
        <v>9.439999999999998</v>
      </c>
    </row>
    <row r="216" spans="1:6" ht="12.75">
      <c r="A216" s="5">
        <v>37427</v>
      </c>
      <c r="B216" s="3">
        <f t="shared" si="12"/>
        <v>37427</v>
      </c>
      <c r="C216" s="11">
        <f t="shared" si="16"/>
        <v>2002.468493150685</v>
      </c>
      <c r="D216" s="4">
        <v>138.56</v>
      </c>
      <c r="E216" s="1">
        <f t="shared" si="13"/>
        <v>0.3199999999999932</v>
      </c>
      <c r="F216" s="1">
        <f t="shared" si="14"/>
        <v>9.759999999999991</v>
      </c>
    </row>
    <row r="217" spans="1:6" ht="12.75">
      <c r="A217" s="5">
        <v>37463</v>
      </c>
      <c r="B217" s="3">
        <f t="shared" si="12"/>
        <v>37463</v>
      </c>
      <c r="C217" s="11">
        <f t="shared" si="16"/>
        <v>2002.5671232876712</v>
      </c>
      <c r="D217" s="4">
        <v>139.51</v>
      </c>
      <c r="E217" s="1">
        <f t="shared" si="13"/>
        <v>0.9499999999999886</v>
      </c>
      <c r="F217" s="1">
        <f t="shared" si="14"/>
        <v>10.70999999999998</v>
      </c>
    </row>
    <row r="218" spans="1:6" ht="12.75">
      <c r="A218" s="5">
        <v>37488</v>
      </c>
      <c r="B218" s="3">
        <f t="shared" si="12"/>
        <v>37488</v>
      </c>
      <c r="C218" s="11">
        <f t="shared" si="16"/>
        <v>2002.635616438356</v>
      </c>
      <c r="D218" s="4">
        <v>139.56</v>
      </c>
      <c r="E218" s="1">
        <f t="shared" si="13"/>
        <v>0.05000000000001137</v>
      </c>
      <c r="F218" s="1">
        <f t="shared" si="14"/>
        <v>10.759999999999991</v>
      </c>
    </row>
    <row r="219" spans="1:6" ht="12.75">
      <c r="A219" s="5">
        <v>37519</v>
      </c>
      <c r="B219" s="3">
        <f t="shared" si="12"/>
        <v>37519</v>
      </c>
      <c r="C219" s="11">
        <f t="shared" si="16"/>
        <v>2002.7205479452052</v>
      </c>
      <c r="D219" s="4">
        <v>139.74</v>
      </c>
      <c r="E219" s="1">
        <f t="shared" si="13"/>
        <v>0.18000000000000682</v>
      </c>
      <c r="F219" s="1">
        <f t="shared" si="14"/>
        <v>10.939999999999998</v>
      </c>
    </row>
    <row r="220" spans="1:6" ht="12.75">
      <c r="A220" s="5">
        <v>37550</v>
      </c>
      <c r="B220" s="3">
        <f t="shared" si="12"/>
        <v>37550</v>
      </c>
      <c r="C220" s="11">
        <f t="shared" si="16"/>
        <v>2002.8054794520544</v>
      </c>
      <c r="D220" s="4">
        <v>139.68</v>
      </c>
      <c r="E220" s="1">
        <f t="shared" si="13"/>
        <v>-0.060000000000002274</v>
      </c>
      <c r="F220" s="1">
        <f t="shared" si="14"/>
        <v>10.879999999999995</v>
      </c>
    </row>
    <row r="221" spans="1:6" ht="12.75">
      <c r="A221" s="5">
        <v>37580</v>
      </c>
      <c r="B221" s="3">
        <f t="shared" si="12"/>
        <v>37580</v>
      </c>
      <c r="C221" s="11">
        <f t="shared" si="16"/>
        <v>2002.8876712328763</v>
      </c>
      <c r="D221" s="4">
        <v>139.14</v>
      </c>
      <c r="E221" s="1">
        <f t="shared" si="13"/>
        <v>-0.5400000000000205</v>
      </c>
      <c r="F221" s="1">
        <f t="shared" si="14"/>
        <v>10.339999999999975</v>
      </c>
    </row>
    <row r="222" spans="1:6" ht="12.75">
      <c r="A222" s="12">
        <v>37610</v>
      </c>
      <c r="B222" s="3">
        <f t="shared" si="12"/>
        <v>37610</v>
      </c>
      <c r="C222" s="11">
        <f t="shared" si="16"/>
        <v>2002.9698630136982</v>
      </c>
      <c r="D222" s="4">
        <v>138.88</v>
      </c>
      <c r="E222" s="1">
        <f t="shared" si="13"/>
        <v>-0.2599999999999909</v>
      </c>
      <c r="F222" s="1">
        <f t="shared" si="14"/>
        <v>10.079999999999984</v>
      </c>
    </row>
    <row r="223" spans="1:6" ht="12.75">
      <c r="A223" s="12">
        <v>37638</v>
      </c>
      <c r="B223" s="3">
        <f t="shared" si="12"/>
        <v>37638</v>
      </c>
      <c r="C223" s="11">
        <f t="shared" si="16"/>
        <v>2003.0465753424653</v>
      </c>
      <c r="D223" s="4">
        <v>138.47</v>
      </c>
      <c r="E223" s="1">
        <f t="shared" si="13"/>
        <v>-0.4099999999999966</v>
      </c>
      <c r="F223" s="1">
        <f t="shared" si="14"/>
        <v>9.669999999999987</v>
      </c>
    </row>
    <row r="224" spans="1:6" ht="12.75">
      <c r="A224" s="12">
        <v>37672</v>
      </c>
      <c r="B224" s="3">
        <f t="shared" si="12"/>
        <v>37672</v>
      </c>
      <c r="C224" s="11">
        <f t="shared" si="16"/>
        <v>2003.1397260273968</v>
      </c>
      <c r="D224" s="4">
        <v>138.38</v>
      </c>
      <c r="E224" s="1">
        <f t="shared" si="13"/>
        <v>-0.09000000000000341</v>
      </c>
      <c r="F224" s="1">
        <f t="shared" si="14"/>
        <v>9.579999999999984</v>
      </c>
    </row>
    <row r="225" spans="1:6" ht="12.75">
      <c r="A225" s="12">
        <v>37701</v>
      </c>
      <c r="B225" s="3">
        <f t="shared" si="12"/>
        <v>37701</v>
      </c>
      <c r="C225" s="11">
        <f t="shared" si="16"/>
        <v>2003.2191780821913</v>
      </c>
      <c r="D225" s="4">
        <v>138.82</v>
      </c>
      <c r="E225" s="1">
        <f t="shared" si="13"/>
        <v>0.4399999999999977</v>
      </c>
      <c r="F225" s="1">
        <f t="shared" si="14"/>
        <v>10.019999999999982</v>
      </c>
    </row>
    <row r="226" spans="1:6" ht="12.75">
      <c r="A226" s="12">
        <v>37732</v>
      </c>
      <c r="B226" s="3">
        <f t="shared" si="12"/>
        <v>37732</v>
      </c>
      <c r="C226" s="11">
        <f t="shared" si="16"/>
        <v>2003.3041095890405</v>
      </c>
      <c r="D226" s="4">
        <v>139.22</v>
      </c>
      <c r="E226" s="1">
        <f t="shared" si="13"/>
        <v>0.4000000000000057</v>
      </c>
      <c r="F226" s="1">
        <f t="shared" si="14"/>
        <v>10.419999999999987</v>
      </c>
    </row>
    <row r="227" spans="1:6" ht="12.75">
      <c r="A227" s="12">
        <v>37762</v>
      </c>
      <c r="B227" s="3">
        <f t="shared" si="12"/>
        <v>37762</v>
      </c>
      <c r="C227" s="11">
        <f t="shared" si="16"/>
        <v>2003.3863013698624</v>
      </c>
      <c r="D227" s="4">
        <v>138.78</v>
      </c>
      <c r="E227" s="1">
        <f t="shared" si="13"/>
        <v>-0.4399999999999977</v>
      </c>
      <c r="F227" s="1">
        <f t="shared" si="14"/>
        <v>9.97999999999999</v>
      </c>
    </row>
    <row r="228" spans="1:6" ht="12.75">
      <c r="A228" s="12">
        <v>37792</v>
      </c>
      <c r="B228" s="3">
        <f t="shared" si="12"/>
        <v>37792</v>
      </c>
      <c r="C228" s="11">
        <f t="shared" si="16"/>
        <v>2003.4684931506843</v>
      </c>
      <c r="D228" s="4">
        <v>138.91</v>
      </c>
      <c r="E228" s="1">
        <f t="shared" si="13"/>
        <v>0.12999999999999545</v>
      </c>
      <c r="F228" s="1">
        <f t="shared" si="14"/>
        <v>10.109999999999985</v>
      </c>
    </row>
    <row r="229" spans="1:6" ht="12.75">
      <c r="A229" s="12">
        <v>37823</v>
      </c>
      <c r="B229" s="3">
        <f t="shared" si="12"/>
        <v>37823</v>
      </c>
      <c r="C229" s="11">
        <f t="shared" si="16"/>
        <v>2003.5534246575335</v>
      </c>
      <c r="D229" s="4">
        <v>139.77</v>
      </c>
      <c r="E229" s="1">
        <f t="shared" si="13"/>
        <v>0.8600000000000136</v>
      </c>
      <c r="F229" s="1">
        <f t="shared" si="14"/>
        <v>10.969999999999999</v>
      </c>
    </row>
    <row r="230" spans="1:6" ht="12.75">
      <c r="A230" s="12">
        <v>37853</v>
      </c>
      <c r="B230" s="3">
        <f t="shared" si="12"/>
        <v>37853</v>
      </c>
      <c r="C230" s="11">
        <f t="shared" si="16"/>
        <v>2003.6356164383553</v>
      </c>
      <c r="D230" s="4">
        <v>140.29</v>
      </c>
      <c r="E230" s="1">
        <f t="shared" si="13"/>
        <v>0.5199999999999818</v>
      </c>
      <c r="F230" s="1">
        <f t="shared" si="14"/>
        <v>11.48999999999998</v>
      </c>
    </row>
    <row r="231" spans="1:6" ht="12.75">
      <c r="A231" s="12">
        <v>37883</v>
      </c>
      <c r="B231" s="3">
        <f t="shared" si="12"/>
        <v>37883</v>
      </c>
      <c r="C231" s="11">
        <f t="shared" si="16"/>
        <v>2003.7178082191772</v>
      </c>
      <c r="D231" s="4">
        <v>140.54</v>
      </c>
      <c r="E231" s="1">
        <f t="shared" si="13"/>
        <v>0.25</v>
      </c>
      <c r="F231" s="1">
        <f t="shared" si="14"/>
        <v>11.73999999999998</v>
      </c>
    </row>
    <row r="232" spans="1:6" ht="12.75">
      <c r="A232" s="12">
        <v>37914</v>
      </c>
      <c r="B232" s="3">
        <f t="shared" si="12"/>
        <v>37914</v>
      </c>
      <c r="C232" s="11">
        <f t="shared" si="16"/>
        <v>2003.8027397260264</v>
      </c>
      <c r="D232" s="4">
        <v>140.62</v>
      </c>
      <c r="E232" s="1">
        <f t="shared" si="13"/>
        <v>0.0800000000000125</v>
      </c>
      <c r="F232" s="1">
        <f t="shared" si="14"/>
        <v>11.819999999999993</v>
      </c>
    </row>
    <row r="233" spans="1:6" ht="12.75">
      <c r="A233" s="12">
        <v>37945</v>
      </c>
      <c r="B233" s="3">
        <f t="shared" si="12"/>
        <v>37945</v>
      </c>
      <c r="C233" s="11">
        <f t="shared" si="16"/>
        <v>2003.8876712328756</v>
      </c>
      <c r="D233" s="4">
        <v>140.53</v>
      </c>
      <c r="E233" s="1">
        <f t="shared" si="13"/>
        <v>-0.09000000000000341</v>
      </c>
      <c r="F233" s="1">
        <f t="shared" si="14"/>
        <v>11.72999999999999</v>
      </c>
    </row>
    <row r="234" spans="1:6" ht="12.75">
      <c r="A234" s="12">
        <v>37974</v>
      </c>
      <c r="B234" s="3">
        <f t="shared" si="12"/>
        <v>37974</v>
      </c>
      <c r="C234" s="11">
        <f t="shared" si="16"/>
        <v>2003.9671232876701</v>
      </c>
      <c r="D234" s="4">
        <v>140.31</v>
      </c>
      <c r="E234" s="1">
        <f t="shared" si="13"/>
        <v>-0.21999999999999886</v>
      </c>
      <c r="F234" s="1">
        <f t="shared" si="14"/>
        <v>11.509999999999991</v>
      </c>
    </row>
    <row r="235" spans="1:6" ht="12.75">
      <c r="A235" s="12">
        <v>38006</v>
      </c>
      <c r="B235" s="3">
        <f t="shared" si="12"/>
        <v>38006</v>
      </c>
      <c r="C235" s="11">
        <f t="shared" si="16"/>
        <v>2004.054794520547</v>
      </c>
      <c r="D235" s="4">
        <v>140.09</v>
      </c>
      <c r="E235" s="1">
        <f t="shared" si="13"/>
        <v>-0.21999999999999886</v>
      </c>
      <c r="F235" s="1">
        <f t="shared" si="14"/>
        <v>11.289999999999992</v>
      </c>
    </row>
    <row r="236" spans="1:6" ht="12.75">
      <c r="A236" s="12">
        <v>38037</v>
      </c>
      <c r="B236" s="3">
        <f t="shared" si="12"/>
        <v>38037</v>
      </c>
      <c r="C236" s="11">
        <f t="shared" si="16"/>
        <v>2004.1397260273961</v>
      </c>
      <c r="D236" s="4">
        <v>139.97</v>
      </c>
      <c r="E236" s="1">
        <f t="shared" si="13"/>
        <v>-0.12000000000000455</v>
      </c>
      <c r="F236" s="1">
        <f t="shared" si="14"/>
        <v>11.169999999999987</v>
      </c>
    </row>
    <row r="237" spans="1:6" ht="12.75">
      <c r="A237" s="12">
        <v>38068</v>
      </c>
      <c r="B237" s="3">
        <f t="shared" si="12"/>
        <v>38068</v>
      </c>
      <c r="C237" s="11">
        <f t="shared" si="16"/>
        <v>2004.2246575342454</v>
      </c>
      <c r="D237" s="4">
        <v>139.9</v>
      </c>
      <c r="E237" s="1">
        <f t="shared" si="13"/>
        <v>-0.06999999999999318</v>
      </c>
      <c r="F237" s="1">
        <f t="shared" si="14"/>
        <v>11.099999999999994</v>
      </c>
    </row>
    <row r="238" spans="1:6" ht="12.75">
      <c r="A238" s="12">
        <v>38097</v>
      </c>
      <c r="B238" s="3">
        <f t="shared" si="12"/>
        <v>38097</v>
      </c>
      <c r="C238" s="11">
        <f t="shared" si="16"/>
        <v>2004.3041095890399</v>
      </c>
      <c r="D238" s="4">
        <v>140.37</v>
      </c>
      <c r="E238" s="1">
        <f t="shared" si="13"/>
        <v>0.46999999999999886</v>
      </c>
      <c r="F238" s="1">
        <f t="shared" si="14"/>
        <v>11.569999999999993</v>
      </c>
    </row>
    <row r="239" spans="1:6" ht="12.75">
      <c r="A239" s="12">
        <v>38127</v>
      </c>
      <c r="B239" s="3">
        <f t="shared" si="12"/>
        <v>38127</v>
      </c>
      <c r="C239" s="11">
        <f t="shared" si="16"/>
        <v>2004.3863013698617</v>
      </c>
      <c r="D239" s="4">
        <v>140.64</v>
      </c>
      <c r="E239" s="1">
        <f t="shared" si="13"/>
        <v>0.2699999999999818</v>
      </c>
      <c r="F239" s="1">
        <f t="shared" si="14"/>
        <v>11.839999999999975</v>
      </c>
    </row>
    <row r="240" spans="1:6" ht="12.75">
      <c r="A240" s="12">
        <v>38159</v>
      </c>
      <c r="B240" s="3">
        <f t="shared" si="12"/>
        <v>38159</v>
      </c>
      <c r="C240" s="11">
        <f t="shared" si="16"/>
        <v>2004.4739726027385</v>
      </c>
      <c r="D240" s="4">
        <v>140.55</v>
      </c>
      <c r="E240" s="1">
        <f t="shared" si="13"/>
        <v>-0.08999999999997499</v>
      </c>
      <c r="F240" s="1">
        <f t="shared" si="14"/>
        <v>11.75</v>
      </c>
    </row>
    <row r="241" spans="1:6" ht="12.75">
      <c r="A241" s="12">
        <v>38189</v>
      </c>
      <c r="B241" s="3">
        <f t="shared" si="12"/>
        <v>38189</v>
      </c>
      <c r="C241" s="11">
        <f t="shared" si="16"/>
        <v>2004.5561643835604</v>
      </c>
      <c r="D241" s="4">
        <v>140.93</v>
      </c>
      <c r="E241" s="1">
        <f t="shared" si="13"/>
        <v>0.37999999999999545</v>
      </c>
      <c r="F241" s="1">
        <f t="shared" si="14"/>
        <v>12.129999999999995</v>
      </c>
    </row>
    <row r="242" spans="1:6" ht="12.75">
      <c r="A242" s="12">
        <v>38219</v>
      </c>
      <c r="B242" s="3">
        <f t="shared" si="12"/>
        <v>38219</v>
      </c>
      <c r="C242" s="11">
        <f t="shared" si="16"/>
        <v>2004.6383561643822</v>
      </c>
      <c r="D242" s="4">
        <v>141.28</v>
      </c>
      <c r="E242" s="1">
        <f t="shared" si="13"/>
        <v>0.3499999999999943</v>
      </c>
      <c r="F242" s="1">
        <f t="shared" si="14"/>
        <v>12.47999999999999</v>
      </c>
    </row>
    <row r="243" spans="1:6" ht="12.75">
      <c r="A243" s="12">
        <v>38250</v>
      </c>
      <c r="B243" s="3">
        <f t="shared" si="12"/>
        <v>38250</v>
      </c>
      <c r="C243" s="11">
        <f t="shared" si="16"/>
        <v>2004.7232876712314</v>
      </c>
      <c r="D243" s="4">
        <v>141.66</v>
      </c>
      <c r="E243" s="1">
        <f t="shared" si="13"/>
        <v>0.37999999999999545</v>
      </c>
      <c r="F243" s="1">
        <f t="shared" si="14"/>
        <v>12.859999999999985</v>
      </c>
    </row>
    <row r="244" spans="1:6" ht="12.75">
      <c r="A244" s="12">
        <v>38280</v>
      </c>
      <c r="B244" s="3">
        <f t="shared" si="12"/>
        <v>38280</v>
      </c>
      <c r="C244" s="11">
        <f t="shared" si="16"/>
        <v>2004.8054794520533</v>
      </c>
      <c r="D244" s="4">
        <v>141.53</v>
      </c>
      <c r="E244" s="1">
        <f t="shared" si="13"/>
        <v>-0.12999999999999545</v>
      </c>
      <c r="F244" s="1">
        <f t="shared" si="14"/>
        <v>12.72999999999999</v>
      </c>
    </row>
    <row r="245" spans="1:6" ht="12.75">
      <c r="A245" s="12">
        <v>38350</v>
      </c>
      <c r="B245" s="3">
        <f t="shared" si="12"/>
        <v>38350</v>
      </c>
      <c r="C245" s="11">
        <f t="shared" si="16"/>
        <v>2004.997260273971</v>
      </c>
      <c r="D245" s="4">
        <v>141.13</v>
      </c>
      <c r="E245" s="1">
        <f t="shared" si="13"/>
        <v>-0.4000000000000057</v>
      </c>
      <c r="F245" s="1">
        <f t="shared" si="14"/>
        <v>12.329999999999984</v>
      </c>
    </row>
    <row r="246" spans="1:6" ht="12.75">
      <c r="A246" s="12">
        <v>38373</v>
      </c>
      <c r="B246" s="3">
        <f t="shared" si="12"/>
        <v>38373</v>
      </c>
      <c r="C246" s="11">
        <f t="shared" si="16"/>
        <v>2005.0602739726012</v>
      </c>
      <c r="D246" s="4">
        <v>140.96</v>
      </c>
      <c r="E246" s="1">
        <f t="shared" si="13"/>
        <v>-0.1699999999999875</v>
      </c>
      <c r="F246" s="1">
        <f t="shared" si="14"/>
        <v>12.159999999999997</v>
      </c>
    </row>
    <row r="247" spans="1:6" ht="12.75">
      <c r="A247" s="12">
        <v>38404</v>
      </c>
      <c r="B247" s="3">
        <f t="shared" si="12"/>
        <v>38404</v>
      </c>
      <c r="C247" s="11">
        <f t="shared" si="16"/>
        <v>2005.1452054794504</v>
      </c>
      <c r="D247" s="4">
        <v>140.94</v>
      </c>
      <c r="E247" s="1">
        <f t="shared" si="13"/>
        <v>-0.020000000000010232</v>
      </c>
      <c r="F247" s="1">
        <f t="shared" si="14"/>
        <v>12.139999999999986</v>
      </c>
    </row>
    <row r="248" spans="1:6" ht="12.75">
      <c r="A248" s="12">
        <v>38434</v>
      </c>
      <c r="B248" s="3">
        <f t="shared" si="12"/>
        <v>38434</v>
      </c>
      <c r="C248" s="11">
        <f t="shared" si="16"/>
        <v>2005.2273972602723</v>
      </c>
      <c r="D248" s="4">
        <v>140.8</v>
      </c>
      <c r="E248" s="1">
        <f t="shared" si="13"/>
        <v>-0.13999999999998636</v>
      </c>
      <c r="F248" s="1">
        <f t="shared" si="14"/>
        <v>12</v>
      </c>
    </row>
    <row r="249" spans="1:6" ht="12.75">
      <c r="A249" s="12">
        <v>38462</v>
      </c>
      <c r="B249" s="3">
        <f t="shared" si="12"/>
        <v>38462</v>
      </c>
      <c r="C249" s="11">
        <f t="shared" si="16"/>
        <v>2005.3041095890394</v>
      </c>
      <c r="D249" s="4">
        <v>141.02</v>
      </c>
      <c r="E249" s="1">
        <f t="shared" si="13"/>
        <v>0.21999999999999886</v>
      </c>
      <c r="F249" s="1">
        <f t="shared" si="14"/>
        <v>12.219999999999999</v>
      </c>
    </row>
    <row r="250" spans="1:6" ht="12.75">
      <c r="A250" s="12">
        <v>38495</v>
      </c>
      <c r="B250" s="3">
        <f t="shared" si="12"/>
        <v>38495</v>
      </c>
      <c r="C250" s="11">
        <f t="shared" si="16"/>
        <v>2005.3945205479436</v>
      </c>
      <c r="D250" s="4">
        <v>140.85</v>
      </c>
      <c r="E250" s="1">
        <f t="shared" si="13"/>
        <v>-0.17000000000001592</v>
      </c>
      <c r="F250" s="1">
        <f t="shared" si="14"/>
        <v>12.049999999999983</v>
      </c>
    </row>
    <row r="251" spans="1:6" ht="12.75">
      <c r="A251" s="12">
        <v>38523</v>
      </c>
      <c r="B251" s="3">
        <f t="shared" si="12"/>
        <v>38523</v>
      </c>
      <c r="C251" s="11">
        <f t="shared" si="16"/>
        <v>2005.4712328767107</v>
      </c>
      <c r="D251" s="4">
        <v>141.85</v>
      </c>
      <c r="E251" s="1">
        <f t="shared" si="13"/>
        <v>1</v>
      </c>
      <c r="F251" s="1">
        <f t="shared" si="14"/>
        <v>13.049999999999983</v>
      </c>
    </row>
    <row r="252" spans="1:6" ht="12.75">
      <c r="A252" s="12">
        <v>38553</v>
      </c>
      <c r="B252" s="3">
        <f t="shared" si="12"/>
        <v>38553</v>
      </c>
      <c r="C252" s="11">
        <f t="shared" si="16"/>
        <v>2005.5534246575326</v>
      </c>
      <c r="D252" s="4">
        <v>141.47</v>
      </c>
      <c r="E252" s="1">
        <f t="shared" si="13"/>
        <v>-0.37999999999999545</v>
      </c>
      <c r="F252" s="1">
        <f t="shared" si="14"/>
        <v>12.669999999999987</v>
      </c>
    </row>
    <row r="253" spans="1:6" ht="12.75">
      <c r="A253" s="12">
        <v>38583</v>
      </c>
      <c r="B253" s="3">
        <f t="shared" si="12"/>
        <v>38583</v>
      </c>
      <c r="C253" s="11">
        <f t="shared" si="16"/>
        <v>2005.6356164383544</v>
      </c>
      <c r="D253" s="4">
        <v>142.04</v>
      </c>
      <c r="E253" s="1">
        <f t="shared" si="13"/>
        <v>0.5699999999999932</v>
      </c>
      <c r="F253" s="1">
        <f t="shared" si="14"/>
        <v>13.23999999999998</v>
      </c>
    </row>
    <row r="254" spans="1:6" ht="12.75">
      <c r="A254" s="12">
        <v>38615</v>
      </c>
      <c r="B254" s="3">
        <f t="shared" si="12"/>
        <v>38615</v>
      </c>
      <c r="C254" s="11">
        <f t="shared" si="16"/>
        <v>2005.7232876712312</v>
      </c>
      <c r="D254" s="4">
        <v>142.03</v>
      </c>
      <c r="E254" s="1">
        <f t="shared" si="13"/>
        <v>-0.009999999999990905</v>
      </c>
      <c r="F254" s="1">
        <f t="shared" si="14"/>
        <v>13.22999999999999</v>
      </c>
    </row>
    <row r="255" spans="1:6" ht="12.75">
      <c r="A255" s="12">
        <v>38646</v>
      </c>
      <c r="B255" s="3">
        <f t="shared" si="12"/>
        <v>38646</v>
      </c>
      <c r="C255" s="11">
        <f t="shared" si="16"/>
        <v>2005.8082191780804</v>
      </c>
      <c r="D255" s="4">
        <v>141.87</v>
      </c>
      <c r="E255" s="1">
        <f t="shared" si="13"/>
        <v>-0.1599999999999966</v>
      </c>
      <c r="F255" s="1">
        <f t="shared" si="14"/>
        <v>13.069999999999993</v>
      </c>
    </row>
    <row r="256" spans="1:6" ht="12.75">
      <c r="A256" s="12">
        <v>38677</v>
      </c>
      <c r="B256" s="3">
        <f t="shared" si="12"/>
        <v>38677</v>
      </c>
      <c r="C256" s="11">
        <f t="shared" si="16"/>
        <v>2005.8931506849297</v>
      </c>
      <c r="D256" s="4">
        <v>142.05</v>
      </c>
      <c r="E256" s="1">
        <f t="shared" si="13"/>
        <v>0.18000000000000682</v>
      </c>
      <c r="F256" s="1">
        <f t="shared" si="14"/>
        <v>13.25</v>
      </c>
    </row>
    <row r="257" spans="1:6" ht="12.75">
      <c r="A257" s="12">
        <v>38706</v>
      </c>
      <c r="B257" s="3">
        <f t="shared" si="12"/>
        <v>38706</v>
      </c>
      <c r="C257" s="11">
        <f t="shared" si="16"/>
        <v>2005.9726027397242</v>
      </c>
      <c r="D257" s="4">
        <v>141.74</v>
      </c>
      <c r="E257" s="1">
        <f t="shared" si="13"/>
        <v>-0.3100000000000023</v>
      </c>
      <c r="F257" s="1">
        <f t="shared" si="14"/>
        <v>12.939999999999998</v>
      </c>
    </row>
    <row r="258" spans="1:6" ht="12.75">
      <c r="A258" s="12">
        <v>38741</v>
      </c>
      <c r="B258" s="3">
        <f t="shared" si="12"/>
        <v>38741</v>
      </c>
      <c r="C258" s="11">
        <f t="shared" si="16"/>
        <v>2006.068493150683</v>
      </c>
      <c r="D258" s="4">
        <v>141.6</v>
      </c>
      <c r="E258" s="1">
        <f t="shared" si="13"/>
        <v>-0.14000000000001478</v>
      </c>
      <c r="F258" s="1">
        <f t="shared" si="14"/>
        <v>12.799999999999983</v>
      </c>
    </row>
    <row r="259" spans="1:6" ht="12.75">
      <c r="A259" s="12">
        <v>38768</v>
      </c>
      <c r="B259" s="3">
        <f t="shared" si="12"/>
        <v>38768</v>
      </c>
      <c r="C259" s="11">
        <f t="shared" si="16"/>
        <v>2006.1424657534228</v>
      </c>
      <c r="D259" s="4">
        <v>141.45</v>
      </c>
      <c r="E259" s="1">
        <f t="shared" si="13"/>
        <v>-0.15000000000000568</v>
      </c>
      <c r="F259" s="1">
        <f t="shared" si="14"/>
        <v>12.649999999999977</v>
      </c>
    </row>
    <row r="260" spans="1:6" ht="12.75">
      <c r="A260" s="12">
        <v>38798</v>
      </c>
      <c r="B260" s="3">
        <f t="shared" si="12"/>
        <v>38798</v>
      </c>
      <c r="C260" s="11">
        <f t="shared" si="16"/>
        <v>2006.2246575342447</v>
      </c>
      <c r="D260" s="4">
        <v>141.79</v>
      </c>
      <c r="E260" s="1">
        <f t="shared" si="13"/>
        <v>0.3400000000000034</v>
      </c>
      <c r="F260" s="1">
        <f t="shared" si="14"/>
        <v>12.98999999999998</v>
      </c>
    </row>
    <row r="261" spans="1:6" ht="12.75">
      <c r="A261" s="12">
        <v>38827</v>
      </c>
      <c r="B261" s="3">
        <f>A261</f>
        <v>38827</v>
      </c>
      <c r="C261" s="11">
        <f t="shared" si="16"/>
        <v>2006.3041095890392</v>
      </c>
      <c r="D261" s="4">
        <v>141.5</v>
      </c>
      <c r="E261" s="1">
        <f>D261-D260</f>
        <v>-0.28999999999999204</v>
      </c>
      <c r="F261" s="1">
        <f t="shared" si="14"/>
        <v>12.699999999999989</v>
      </c>
    </row>
    <row r="262" spans="1:6" ht="12.75">
      <c r="A262" s="12">
        <v>38855</v>
      </c>
      <c r="B262" s="3">
        <f>A262</f>
        <v>38855</v>
      </c>
      <c r="C262" s="11">
        <f t="shared" si="16"/>
        <v>2006.3808219178063</v>
      </c>
      <c r="D262" s="4">
        <v>141.5</v>
      </c>
      <c r="E262" s="1">
        <f>D262-D261</f>
        <v>0</v>
      </c>
      <c r="F262" s="1">
        <f t="shared" si="14"/>
        <v>12.699999999999989</v>
      </c>
    </row>
    <row r="263" spans="1:6" ht="12.75">
      <c r="A263" s="12">
        <v>38888</v>
      </c>
      <c r="B263" s="3">
        <f>A263</f>
        <v>38888</v>
      </c>
      <c r="C263" s="11">
        <f t="shared" si="16"/>
        <v>2006.4712328767105</v>
      </c>
      <c r="D263" s="4">
        <v>141.66</v>
      </c>
      <c r="E263" s="1">
        <f>D263-D262</f>
        <v>0.1599999999999966</v>
      </c>
      <c r="F263" s="1">
        <f t="shared" si="14"/>
        <v>12.859999999999985</v>
      </c>
    </row>
    <row r="264" spans="1:6" ht="12.75">
      <c r="A264" s="12">
        <v>38918</v>
      </c>
      <c r="B264" s="3">
        <f>A264</f>
        <v>38918</v>
      </c>
      <c r="C264" s="11">
        <f t="shared" si="16"/>
        <v>2006.5534246575323</v>
      </c>
      <c r="D264" s="4">
        <v>142.27</v>
      </c>
      <c r="E264" s="1">
        <f>D264-D263</f>
        <v>0.6100000000000136</v>
      </c>
      <c r="F264" s="1">
        <f t="shared" si="14"/>
        <v>13.469999999999999</v>
      </c>
    </row>
    <row r="265" spans="1:6" ht="12.75">
      <c r="A265" s="12">
        <v>38950</v>
      </c>
      <c r="B265" s="3">
        <f>A265</f>
        <v>38950</v>
      </c>
      <c r="C265" s="11">
        <f t="shared" si="16"/>
        <v>2006.6410958904091</v>
      </c>
      <c r="D265" s="4">
        <v>142.65</v>
      </c>
      <c r="E265" s="1">
        <f aca="true" t="shared" si="17" ref="E265:E280">D265-D264</f>
        <v>0.37999999999999545</v>
      </c>
      <c r="F265" s="1">
        <f t="shared" si="14"/>
        <v>13.849999999999994</v>
      </c>
    </row>
    <row r="266" spans="1:6" ht="12.75">
      <c r="A266" s="12">
        <v>38980</v>
      </c>
      <c r="B266" s="3">
        <f aca="true" t="shared" si="18" ref="B266:B280">A266</f>
        <v>38980</v>
      </c>
      <c r="C266" s="11">
        <f t="shared" si="16"/>
        <v>2006.723287671231</v>
      </c>
      <c r="D266" s="4">
        <v>142.56</v>
      </c>
      <c r="E266" s="1">
        <f t="shared" si="17"/>
        <v>-0.09000000000000341</v>
      </c>
      <c r="F266" s="1">
        <f t="shared" si="14"/>
        <v>13.759999999999991</v>
      </c>
    </row>
    <row r="267" spans="1:6" ht="12.75">
      <c r="A267" s="12">
        <v>39010</v>
      </c>
      <c r="B267" s="3">
        <f t="shared" si="18"/>
        <v>39010</v>
      </c>
      <c r="C267" s="11">
        <f t="shared" si="16"/>
        <v>2006.8054794520529</v>
      </c>
      <c r="D267" s="4">
        <v>142.37</v>
      </c>
      <c r="E267" s="1">
        <f t="shared" si="17"/>
        <v>-0.18999999999999773</v>
      </c>
      <c r="F267" s="1">
        <f t="shared" si="14"/>
        <v>13.569999999999993</v>
      </c>
    </row>
    <row r="268" spans="1:6" ht="12.75">
      <c r="A268" s="12">
        <v>39041</v>
      </c>
      <c r="B268" s="3">
        <f t="shared" si="18"/>
        <v>39041</v>
      </c>
      <c r="C268" s="11">
        <f t="shared" si="16"/>
        <v>2006.890410958902</v>
      </c>
      <c r="D268" s="4">
        <v>142.09</v>
      </c>
      <c r="E268" s="1">
        <f t="shared" si="17"/>
        <v>-0.28000000000000114</v>
      </c>
      <c r="F268" s="1">
        <f t="shared" si="14"/>
        <v>13.289999999999992</v>
      </c>
    </row>
    <row r="269" spans="1:6" ht="12.75">
      <c r="A269" s="12">
        <v>39071</v>
      </c>
      <c r="B269" s="3">
        <f t="shared" si="18"/>
        <v>39071</v>
      </c>
      <c r="C269" s="11">
        <f t="shared" si="16"/>
        <v>2006.972602739724</v>
      </c>
      <c r="D269" s="4">
        <v>141.97</v>
      </c>
      <c r="E269" s="1">
        <f t="shared" si="17"/>
        <v>-0.12000000000000455</v>
      </c>
      <c r="F269" s="1">
        <f t="shared" si="14"/>
        <v>13.169999999999987</v>
      </c>
    </row>
    <row r="270" spans="1:6" ht="12.75">
      <c r="A270" s="12">
        <v>39101</v>
      </c>
      <c r="B270" s="3">
        <f t="shared" si="18"/>
        <v>39101</v>
      </c>
      <c r="C270" s="11">
        <f t="shared" si="16"/>
        <v>2007.0547945205458</v>
      </c>
      <c r="D270" s="4">
        <v>142.05</v>
      </c>
      <c r="E270" s="1">
        <f t="shared" si="17"/>
        <v>0.0800000000000125</v>
      </c>
      <c r="F270" s="1">
        <f t="shared" si="14"/>
        <v>13.25</v>
      </c>
    </row>
    <row r="271" spans="1:6" ht="12.75">
      <c r="A271" s="12">
        <v>39135</v>
      </c>
      <c r="B271" s="3">
        <f t="shared" si="18"/>
        <v>39135</v>
      </c>
      <c r="C271" s="11">
        <f t="shared" si="16"/>
        <v>2007.1479452054773</v>
      </c>
      <c r="D271" s="4">
        <v>142.06</v>
      </c>
      <c r="E271" s="1">
        <f t="shared" si="17"/>
        <v>0.009999999999990905</v>
      </c>
      <c r="F271" s="1">
        <f t="shared" si="14"/>
        <v>13.259999999999991</v>
      </c>
    </row>
    <row r="272" spans="1:6" ht="12.75">
      <c r="A272" s="13">
        <v>39161</v>
      </c>
      <c r="B272" s="3">
        <f t="shared" si="18"/>
        <v>39161</v>
      </c>
      <c r="C272" s="11">
        <f t="shared" si="16"/>
        <v>2007.2191780821897</v>
      </c>
      <c r="D272" s="4">
        <v>141.84</v>
      </c>
      <c r="E272" s="1">
        <f t="shared" si="17"/>
        <v>-0.21999999999999886</v>
      </c>
      <c r="F272" s="1">
        <f t="shared" si="14"/>
        <v>13.039999999999992</v>
      </c>
    </row>
    <row r="273" spans="1:6" ht="12.75">
      <c r="A273" s="13">
        <v>39192</v>
      </c>
      <c r="B273" s="3">
        <f t="shared" si="18"/>
        <v>39192</v>
      </c>
      <c r="C273" s="11">
        <f t="shared" si="16"/>
        <v>2007.304109589039</v>
      </c>
      <c r="D273" s="4">
        <v>141.83</v>
      </c>
      <c r="E273" s="1">
        <f t="shared" si="17"/>
        <v>-0.009999999999990905</v>
      </c>
      <c r="F273" s="1">
        <f t="shared" si="14"/>
        <v>13.030000000000001</v>
      </c>
    </row>
    <row r="274" spans="1:6" ht="12.75">
      <c r="A274" s="13">
        <v>39223</v>
      </c>
      <c r="B274" s="3">
        <f t="shared" si="18"/>
        <v>39223</v>
      </c>
      <c r="C274" s="11">
        <f t="shared" si="16"/>
        <v>2007.3890410958882</v>
      </c>
      <c r="D274" s="4">
        <v>141.86</v>
      </c>
      <c r="E274" s="1">
        <f t="shared" si="17"/>
        <v>0.030000000000001137</v>
      </c>
      <c r="F274" s="1">
        <f t="shared" si="14"/>
        <v>13.060000000000002</v>
      </c>
    </row>
    <row r="275" spans="1:6" ht="12.75">
      <c r="A275" s="13">
        <v>39253</v>
      </c>
      <c r="B275" s="3">
        <f t="shared" si="18"/>
        <v>39253</v>
      </c>
      <c r="C275" s="11">
        <f t="shared" si="16"/>
        <v>2007.47123287671</v>
      </c>
      <c r="D275" s="4">
        <v>142.82</v>
      </c>
      <c r="E275" s="1">
        <f t="shared" si="17"/>
        <v>0.9599999999999795</v>
      </c>
      <c r="F275" s="1">
        <f t="shared" si="14"/>
        <v>14.019999999999982</v>
      </c>
    </row>
    <row r="276" spans="1:6" ht="12.75">
      <c r="A276" s="13">
        <v>39283</v>
      </c>
      <c r="B276" s="3">
        <f t="shared" si="18"/>
        <v>39283</v>
      </c>
      <c r="C276" s="11">
        <f>C275+((B276-B275)/365)</f>
        <v>2007.5534246575319</v>
      </c>
      <c r="D276" s="4">
        <v>142.95</v>
      </c>
      <c r="E276" s="1">
        <f t="shared" si="17"/>
        <v>0.12999999999999545</v>
      </c>
      <c r="F276" s="1">
        <f t="shared" si="14"/>
        <v>14.149999999999977</v>
      </c>
    </row>
    <row r="277" spans="1:6" ht="12.75">
      <c r="A277" s="12">
        <v>39314</v>
      </c>
      <c r="B277" s="3">
        <f t="shared" si="18"/>
        <v>39314</v>
      </c>
      <c r="C277" s="11">
        <f>C276+((B277-B276)/365)</f>
        <v>2007.638356164381</v>
      </c>
      <c r="D277" s="4">
        <v>143.38</v>
      </c>
      <c r="E277" s="1">
        <f t="shared" si="17"/>
        <v>0.4300000000000068</v>
      </c>
      <c r="F277" s="1">
        <f t="shared" si="14"/>
        <v>14.579999999999984</v>
      </c>
    </row>
    <row r="278" spans="1:6" ht="12.75">
      <c r="A278" s="12">
        <v>39345</v>
      </c>
      <c r="B278" s="3">
        <f t="shared" si="18"/>
        <v>39345</v>
      </c>
      <c r="C278" s="11">
        <f>C277+((B278-B277)/365)</f>
        <v>2007.7232876712303</v>
      </c>
      <c r="D278" s="4">
        <v>143.61</v>
      </c>
      <c r="E278" s="1">
        <f t="shared" si="17"/>
        <v>0.2300000000000182</v>
      </c>
      <c r="F278" s="1">
        <f t="shared" si="14"/>
        <v>14.810000000000002</v>
      </c>
    </row>
    <row r="279" spans="1:6" ht="12.75">
      <c r="A279" s="12">
        <v>39374</v>
      </c>
      <c r="B279" s="3">
        <f t="shared" si="18"/>
        <v>39374</v>
      </c>
      <c r="C279" s="11">
        <f>C278+((B279-B278)/365)</f>
        <v>2007.8027397260248</v>
      </c>
      <c r="D279" s="4">
        <v>143.42</v>
      </c>
      <c r="E279" s="1">
        <f t="shared" si="17"/>
        <v>-0.19000000000002615</v>
      </c>
      <c r="F279" s="1">
        <f t="shared" si="14"/>
        <v>14.619999999999976</v>
      </c>
    </row>
    <row r="280" spans="1:6" ht="12.75">
      <c r="A280" s="12">
        <v>39406</v>
      </c>
      <c r="B280" s="3">
        <f t="shared" si="18"/>
        <v>39406</v>
      </c>
      <c r="C280" s="11">
        <f>C279+((B280-B279)/365)</f>
        <v>2007.8904109589016</v>
      </c>
      <c r="D280" s="4">
        <v>143.54</v>
      </c>
      <c r="E280" s="1">
        <f t="shared" si="17"/>
        <v>0.12000000000000455</v>
      </c>
      <c r="F280" s="1">
        <f t="shared" si="14"/>
        <v>14.73999999999998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Footer xml:space="preserve">&amp;L&amp;F    KSU-NWREC&amp;R&amp;D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Freddie Lamm</dc:creator>
  <cp:keywords/>
  <dc:description/>
  <cp:lastModifiedBy>Freddie Lamm</cp:lastModifiedBy>
  <cp:lastPrinted>2006-07-26T21:26:07Z</cp:lastPrinted>
  <dcterms:created xsi:type="dcterms:W3CDTF">2002-10-04T13:42:43Z</dcterms:created>
  <dcterms:modified xsi:type="dcterms:W3CDTF">2007-11-30T15:19:52Z</dcterms:modified>
  <cp:category/>
  <cp:version/>
  <cp:contentType/>
  <cp:contentStatus/>
</cp:coreProperties>
</file>